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ranciscoriedi\Documents\_NAGTI\2022\Plano Anual de Capacitação\Revisão dos pedidos\"/>
    </mc:Choice>
  </mc:AlternateContent>
  <bookViews>
    <workbookView xWindow="480" yWindow="255" windowWidth="22995" windowHeight="10365" tabRatio="651"/>
  </bookViews>
  <sheets>
    <sheet name="0. Aprovados ADM Mar-22" sheetId="4" r:id="rId1"/>
    <sheet name="1. Alterações propostas" sheetId="2" r:id="rId2"/>
    <sheet name="2. Plano Consolidado - Abr-22" sheetId="6" r:id="rId3"/>
    <sheet name="3. Pendente orçamento" sheetId="8" r:id="rId4"/>
    <sheet name="4. Instrutoria Interna" sheetId="7" r:id="rId5"/>
  </sheets>
  <definedNames>
    <definedName name="_xlnm._FilterDatabase" localSheetId="0" hidden="1">'0. Aprovados ADM Mar-22'!#REF!</definedName>
  </definedNames>
  <calcPr calcId="152511"/>
</workbook>
</file>

<file path=xl/calcChain.xml><?xml version="1.0" encoding="utf-8"?>
<calcChain xmlns="http://schemas.openxmlformats.org/spreadsheetml/2006/main">
  <c r="J27" i="6" l="1"/>
  <c r="J26" i="6"/>
  <c r="E18" i="6"/>
  <c r="J18" i="6" s="1"/>
  <c r="E4" i="8"/>
  <c r="J4" i="8" s="1"/>
  <c r="E8" i="6"/>
  <c r="J3" i="2"/>
  <c r="E16" i="2"/>
  <c r="J16" i="2" s="1"/>
  <c r="E27" i="2"/>
  <c r="I21" i="6" l="1"/>
  <c r="F12" i="6"/>
  <c r="G12" i="6"/>
  <c r="G24" i="6" s="1"/>
  <c r="H12" i="6"/>
  <c r="I12" i="6"/>
  <c r="H21" i="6"/>
  <c r="G21" i="6"/>
  <c r="F21" i="6"/>
  <c r="E21" i="6"/>
  <c r="J27" i="2"/>
  <c r="J22" i="2"/>
  <c r="H24" i="6" l="1"/>
  <c r="F24" i="6"/>
  <c r="I24" i="6"/>
  <c r="J21" i="6"/>
  <c r="E26" i="2"/>
  <c r="J26" i="2"/>
  <c r="J21" i="2"/>
  <c r="J17" i="6"/>
  <c r="J9" i="6"/>
  <c r="J7" i="6"/>
  <c r="J6" i="6"/>
  <c r="J5" i="6"/>
  <c r="J13" i="7"/>
  <c r="J4" i="2" l="1"/>
  <c r="E4" i="6"/>
  <c r="E10" i="6" l="1"/>
  <c r="J10" i="6" s="1"/>
  <c r="J8" i="6"/>
  <c r="J4" i="6"/>
  <c r="E15" i="2"/>
  <c r="J15" i="2" s="1"/>
  <c r="J11" i="2"/>
  <c r="J10" i="2"/>
  <c r="J2" i="2" l="1"/>
  <c r="E12" i="6"/>
  <c r="J5" i="2"/>
  <c r="I5" i="2" s="1"/>
  <c r="I19" i="4"/>
  <c r="H19" i="4"/>
  <c r="G19" i="4"/>
  <c r="F19" i="4"/>
  <c r="E19" i="4"/>
  <c r="D19" i="4"/>
  <c r="J18" i="4"/>
  <c r="J17" i="4"/>
  <c r="J12" i="6" l="1"/>
  <c r="J24" i="6" s="1"/>
  <c r="J28" i="6" s="1"/>
  <c r="E24" i="6"/>
  <c r="J19" i="4"/>
  <c r="I12" i="4"/>
  <c r="I22" i="4" s="1"/>
  <c r="H12" i="4"/>
  <c r="H22" i="4" s="1"/>
  <c r="G12" i="4"/>
  <c r="G22" i="4" s="1"/>
  <c r="F12" i="4"/>
  <c r="F22" i="4" s="1"/>
  <c r="E12" i="4"/>
  <c r="E22" i="4" s="1"/>
  <c r="D12" i="4"/>
  <c r="D22" i="4" s="1"/>
  <c r="J11" i="4"/>
  <c r="J10" i="4"/>
  <c r="J9" i="4"/>
  <c r="J8" i="4"/>
  <c r="J7" i="4"/>
  <c r="J6" i="4"/>
  <c r="J5" i="4"/>
  <c r="J12" i="4" l="1"/>
  <c r="J22" i="4" s="1"/>
</calcChain>
</file>

<file path=xl/comments1.xml><?xml version="1.0" encoding="utf-8"?>
<comments xmlns="http://schemas.openxmlformats.org/spreadsheetml/2006/main">
  <authors>
    <author>Clemerson Keiber</author>
  </authors>
  <commentList>
    <comment ref="A7" authorId="0" shapeId="0">
      <text>
        <r>
          <rPr>
            <b/>
            <sz val="9"/>
            <rFont val="Tahoma"/>
            <family val="2"/>
          </rPr>
          <t>Clemerson Keiber:</t>
        </r>
        <r>
          <rPr>
            <sz val="9"/>
            <rFont val="Tahoma"/>
            <family val="2"/>
          </rPr>
          <t xml:space="preserve">
Prioridade DGSTI confirmada pelo Eladir.</t>
        </r>
      </text>
    </comment>
    <comment ref="E7" authorId="0" shapeId="0">
      <text>
        <r>
          <rPr>
            <b/>
            <sz val="9"/>
            <rFont val="Tahoma"/>
            <family val="2"/>
          </rPr>
          <t>Clemerson Keiber:</t>
        </r>
        <r>
          <rPr>
            <sz val="9"/>
            <rFont val="Tahoma"/>
            <family val="2"/>
          </rPr>
          <t xml:space="preserve">
US$ 1.870,00 x 5,23 (cotação do dólar em 11/02/2022)</t>
        </r>
      </text>
    </comment>
  </commentList>
</comments>
</file>

<file path=xl/comments2.xml><?xml version="1.0" encoding="utf-8"?>
<comments xmlns="http://schemas.openxmlformats.org/spreadsheetml/2006/main">
  <authors>
    <author>Clemerson Keiber</author>
  </authors>
  <commentList>
    <comment ref="E6" authorId="0" shapeId="0">
      <text>
        <r>
          <rPr>
            <b/>
            <sz val="9"/>
            <rFont val="Tahoma"/>
            <family val="2"/>
          </rPr>
          <t>Clemerson Keiber:</t>
        </r>
        <r>
          <rPr>
            <sz val="9"/>
            <rFont val="Tahoma"/>
            <family val="2"/>
          </rPr>
          <t xml:space="preserve">
US$ 1.870,00 x 5,23 (cotação do dólar em 11/02/2022)</t>
        </r>
      </text>
    </comment>
  </commentList>
</comments>
</file>

<file path=xl/sharedStrings.xml><?xml version="1.0" encoding="utf-8"?>
<sst xmlns="http://schemas.openxmlformats.org/spreadsheetml/2006/main" count="276" uniqueCount="108">
  <si>
    <t>AÇÃO DE CAPACITAÇÃO</t>
  </si>
  <si>
    <t>INSCRIÇÃO</t>
  </si>
  <si>
    <t>TOTAL</t>
  </si>
  <si>
    <t>QUANTIDADE DE PARTICIPANTES</t>
  </si>
  <si>
    <t>PRIORIDADE</t>
  </si>
  <si>
    <t>ADICIONAL DE DESLOCAMENTO</t>
  </si>
  <si>
    <t>OBJETIVO A SER ALCANÇADO</t>
  </si>
  <si>
    <t>JUSTIFICATIVA OU FUNDAMENTAÇÃO</t>
  </si>
  <si>
    <t>DESPESAS ESTIMATIVAS</t>
  </si>
  <si>
    <t>CAPACITAÇÕES EXTERNAS ESPECÍFICAS</t>
  </si>
  <si>
    <t>INDENIZAÇÃO DE DESLOCAMENTO</t>
  </si>
  <si>
    <t>DIÁRIAS</t>
  </si>
  <si>
    <t>PASSAGENS</t>
  </si>
  <si>
    <t>DATA E LOCAL DE  REALIZAÇÃO</t>
  </si>
  <si>
    <t>UNIDADE: SECRETARIA DE TECNOLOGIA DA INFORMAÇÃO</t>
  </si>
  <si>
    <t>Transformação Digital: Tecnologias e suas Aplicações Práticas</t>
  </si>
  <si>
    <t xml:space="preserve">Adquirir o conhecimento teórico e prático relacionado às cinco principais tecnologias que estão alterando a forma de realização de negócios, prestação de serviços, proteção de dados e controle de atividades comerciais. Este conhecimento pode auxiliar em muito a condução das ações e dos projetos que visem ao atingimento dos Objetivos Estratégicos da ENTICJUD 2021-2026, relacionados à necessidade de Transformação Digital nos órgãos do Poder Judiciário.   </t>
  </si>
  <si>
    <t>Tendo em vistas as diretrizes contidas na RES CNJ 370/2021 e na RES CNJ 443/2022, esta capacitação visa proporcionar o conhecimento técnico e prático necessários à condução de ações e projetos que visem ao atingimento dos Objetivos Estratégicos de TIC relacionados à Transformação Digital, Governança de TIC e Cibersegurança, via a automação de processos, principalmente aqueles relacionados às muitas rotinas de fiscalização de contratos administrativos, entre outras possibilidades de evolução nos mais diversos processos de trabalho, permitindo também a colaboração com projetos nacionais do Poder Judiciário.</t>
  </si>
  <si>
    <t>EAD</t>
  </si>
  <si>
    <t>VMware vSphere: Install, Configure, Manage (V7.0)</t>
  </si>
  <si>
    <t>• Instalar e configurar o ESXi
• Instalar e configurar os componentes do vCenter Server
• Configurar e gerenciar rede e armazenamento no ESXi usando o vCenter Server
• Implantar, gerenciar e migrar máquinas virtuais
• Gerenciar o acesso do usuário à infraestrutura VMware
• Usar o vCenter Server para monitorar o uso de recursos
• Usar o vCenter Server para aumentar a escalabilidade
• Usar o VMware vCenter™ Update Manager para aplicar patches no ESXi
• Usar o vCenter Server para gerenciar maior disponibilidade e proteção de dados</t>
  </si>
  <si>
    <t xml:space="preserve">Aquisição de virtualizador através de ARP em que o TRT9 é co-partícipe. A Seção de Disponibilidade e Capacidade será responsável pela administação do sistema de virtualização e não há nenhum servidor capacitado na administração desta ferramenta, que suporte praticamente todos os sistemas de TIC deste Tribunal. </t>
  </si>
  <si>
    <t>Online</t>
  </si>
  <si>
    <t>DSA - LGPD, Governança de Dados e Gestão de Metadados</t>
  </si>
  <si>
    <t>Construir um plano corporativo de Governança de Dados juntamente com um Plano de Gestão de Metadados alinhados com a LGPD do Brasil e Europa
- RGPD
- LGPD
- Controle de Conformidade
- Impactos da Legislação de Proteção de Dados
- Tratamento de Dados Pessoais no Brasil e Europa
- Governança de Dados
- Gestão de Metadados</t>
  </si>
  <si>
    <t>Em uma sociedade cada vez mais conectada, muitas organizações devem cumprir uma infinidade de regulamentos estaduais, federais e internacionais desenvolvidos de forma independente.
Não obedecer a esses regulamentos pode resultar em penalidades significativas além do impacto negativo para a imagem e orçamento da organização. Como resultado, diretores de informação, líderes de ciência de dados, arquitetos de dados e executivos devem estar preparados para lidar com novos desafios relacionados com a conformidade regulatória, transparência e responsabilidade.</t>
  </si>
  <si>
    <t>VMware vSphere: Optimize and Scale</t>
  </si>
  <si>
    <t>• Course Introduction
• VMware Management Resources
• Performance in a Virtualized Environment
• Network Scalability
• Network Optimization
• Storage Scalability
• Storage Optimization
• CPU Optimization
• Memory Optimization
• Virtual Machine and Cluster Optimization
• Host and Management Scalability</t>
  </si>
  <si>
    <t>EAD - Aulas ao Vivo</t>
  </si>
  <si>
    <t>Segurança da informação e Privacidade de Dados Pessoais</t>
  </si>
  <si>
    <t>Identificar a legislação aplicável à segurança digital;
Aplicar e disseminar conceitos de cibersegurança;
Avaliar a necessidade e viabilidade de formação de equipes de segurança multifuncionais;
Identificar as diversas ferramentas para proteção e segurança de dados.</t>
  </si>
  <si>
    <t>EAD Online ao Vivo​ ( 18/07 à 21/07/22)</t>
  </si>
  <si>
    <t>Design for Data Privacy</t>
  </si>
  <si>
    <t>EAD Online ao Vivo​ ( a programar )</t>
  </si>
  <si>
    <t>Com esse curso, os participantes estarão aptos a identificar os tipos de riscos existentes, as formas de mitigar os riscos, as ferramentas de proteção de dados e as funções das equipes de segurança da informação e de privacidade e proteção de dados, atividades essenciais para o adequado cumprimento da LGPD no âmbito da instituição. Referido curso contribui para o cumprimento da Política 55/2021, POlítica de Privacidade e Proteção de Dados Pessoais, em especial, o contido em seu artigo 18.</t>
  </si>
  <si>
    <t>O curso visa preparar os servidores envolvidos com a implementação de novos produtos ou serviços  com os conceitos e princípios de Design e Proteção de Dados; Consentimento e Design e Estratégias de Implementação do "Privacy by Design" de forma a adequar à LGPD, desde a concepção, os novos serviços, soluções ou sistemas do Tribunal.</t>
  </si>
  <si>
    <t>O curso visa preparar os servidores envolvidos com a implementação de novos produtos ou serviços  com os conceitos e princípios de Design e Proteção de Dados; Consentimento e Design e Estratégias de Implementação do "Privacy by Design" de forma a adequar à LGPD, desde a concepção, os novos serviços, soluções ou sistemas do Tribunal. Referido curso contribui para o cumprimento do ATO Nº 138, DE 14 DE OUTUBRO DE 2021, que estabeleceu medidas para a implementação da Privacidade desde a concepção (Privacy by Design) dos sistemas e serviços que tratam
Dados Pessoais no âmbito do Tribunal.</t>
  </si>
  <si>
    <t>MySQL Database Administration</t>
  </si>
  <si>
    <t>Capacitar servidores da STI Seção de BD na administração do BD MySQL.</t>
  </si>
  <si>
    <t>O cursos é diretamente conectado ao trabalho e atividades realizadas pelos integrantes da Seção de BD desta Secretaria e tem como objetivo aprimorar a capacidade técnica dos seus servidores .</t>
  </si>
  <si>
    <t>In Company (TRT9 ou EAD)</t>
  </si>
  <si>
    <t>FÓRUNS, CONGRESSOS E SISTEMAS NACIONAIS</t>
  </si>
  <si>
    <t>Evento Agile Brazil 2022 - Métodos de Desenvolvimento de Software</t>
  </si>
  <si>
    <t>Capacitar os arquitetos, desenvolvedores e servidores que atuam com processos ágeis visando a melhoria dos processos</t>
  </si>
  <si>
    <t>5 a 7 outubro 2022 
Porto Alegre</t>
  </si>
  <si>
    <t>Agile Trends 2022</t>
  </si>
  <si>
    <t>Conhecer novas abordagens (ágeis) para o funcionamento do Escritório de Projetos, voltado para o segmento de Setor Público</t>
  </si>
  <si>
    <t>11 a 14 abril 2022
São Paulo</t>
  </si>
  <si>
    <t>Análise Forense - Segurança (EAD)</t>
  </si>
  <si>
    <t>Utilizar ferramentas forenses em uma investigação;
Elaborar uma cronologia, descrevendo cada evento do comprometimento investigado;
Coletar informações relacionadas aos programas executados, às bibliotecas do sistema e portas relacionadas;
Identificar o tipo de auditoria mais adequado para cada caso.
Site do treinamento: https://esr.rnp.br/turma/analise-forense-3159/</t>
  </si>
  <si>
    <t>A Resolução CNJ 396/2021 e a Portaria CNJ 162/2021, em seus anexos, faz menção da necessidade da organização do PJU ter implementado o Protocolo de INvestigação para Ilícitos Cibernéticos do Poder Judiciário. A análise forense digital faz parte da capacitação para efetivo cumprimeto das demandas nacionais lançadas pelo CNJ.</t>
  </si>
  <si>
    <t>EAD (Online)
15/08/2022 a 25/09/2022
Este curso possui 10 encontros online, às terças e quintas-feiras de 09h às 11h, nos dias: 16, 18, 23, 25 e 31 de Agosto e 01, 06, 08, 13 e 15 de Setembro de 2022, mais a semana de encerramento.
Encontros sujeitos a alteração</t>
  </si>
  <si>
    <t>Retirados</t>
  </si>
  <si>
    <t>Soma</t>
  </si>
  <si>
    <t>Novos</t>
  </si>
  <si>
    <t>Saldo</t>
  </si>
  <si>
    <t>Alterados</t>
  </si>
  <si>
    <t>INSTRUTORIA - Introdução ao Docker e Docker PJe</t>
  </si>
  <si>
    <t>Capacitar servidores da STI na utilização como usuário final e desenvolvedores da ferramenta de virtualização Docker</t>
  </si>
  <si>
    <t>Considerando que em breve boa parte dos ambiente de servidores serão virtualizados em Docker; considerando que o CSJT disponibiliza um ambiente de desenvolvimento via Docker, este treinamento visa capacitar servidores da STI sobre utilização da ferramenta de virtualização Docker para ambiente local e melhor entendimento do que estará ocorrendo nos ambientes de produção, facilitando a análise de problemas que podem vir a ocorrer nestes ambientes</t>
  </si>
  <si>
    <t>Capacitar vários servidores da STI na utilização da linguagem PL/SQL para o desenvolvimento e manutenção de aplicações.</t>
  </si>
  <si>
    <t>SQL é a linguagem de consulta padrão amplamente utilizada nas aplicações do TRT-9. A construção de consultas que utilizem corretamente os recursos dessa linguagem provê diminuição do tempo de desenvolvimento das soluções, facilidade de manutenção das aplicações, bem como a melhoria do desempenho dos programas desenvolvidos neste Tribunal.</t>
  </si>
  <si>
    <t>Capacitar vários servidores da STI nos conceitos de sistemas web, e a aplicação da tecnologia Java Enterprise para desenvolvimentos de soluções.</t>
  </si>
  <si>
    <t>O cursos é diretamente conectado ao trabalho desta Secretaria e tem como objetivo aprimorar a capacidade técnica dos seus servidores nos padrões de desenvolvimento implantados na Justiça do Trabalho.</t>
  </si>
  <si>
    <t>Capacitar servidores da STI acerca de testes de software com JUnit, mocks, Arquillian, Selenium, liquidbase e RestEasy</t>
  </si>
  <si>
    <t>Testes contribuem com a qualidade do código, diminuição da manutenção e bugs. Além disso, a metodologia de testes está alinhada com as diretrizes de desenvolvimento proposta pelo SMPAD do CSJT e aplicada no desenvolvimento do PJe e seus satélites.</t>
  </si>
  <si>
    <t>Capacitar vários servidores da STI na utilização dos elementos da linguagem SQL considerados de nível intermediário ou avançado.</t>
  </si>
  <si>
    <t>INSTRUTORIA - PJe Integração - do Swagger codegen ao MNI</t>
  </si>
  <si>
    <t>Capacitar servidores da STI sobre utilização, funcionamento e desenvolvimento para o módulo PJe Integração, entendendo o funcionamento do Swagger codegen e a implementação do MNI.</t>
  </si>
  <si>
    <t>O conteúdo do curso está alinhado com a arquitetura e novos módulos e funcionalidades do PJe</t>
  </si>
  <si>
    <t>INSTRUTORIA - Arquitetura de Micro Serviços TRT9</t>
  </si>
  <si>
    <t>Capacitar servidores da STI sobre produção e consumo dos micro serviços REST do TRT9 (nona-segurança, nona-admin, nona-auditoria, nona-corporativo, nona-integração e nona-jobs)</t>
  </si>
  <si>
    <t>O conteúdo do curso está alinhado com a arquitetura TRT9, assim como com a própria arquitetura do PJe</t>
  </si>
  <si>
    <t>Capacitar vários servidores da STI nos conceitos de EJB e CDI, tecnologias com especificações da Java EE.</t>
  </si>
  <si>
    <t>Observações</t>
  </si>
  <si>
    <t>INSTRUTORIA - Programação em PL/SQL focado no modelo TRT9</t>
  </si>
  <si>
    <t>Carga horára prevista (h)</t>
  </si>
  <si>
    <t>INSTRUTORIA - Desenvolvimento de sistemas Java para plataforma Web usando archetype TRT9</t>
  </si>
  <si>
    <t>O curso é diretamente conectado ao trabalho desta Secretaria e tem como objetivo aprimorar a capacidade técnica dos seus servidores nos padrões de desenvolvimento implantados na Justiça do Trabalho.</t>
  </si>
  <si>
    <t>INSTRUTORIA -Testes focados no modelo TRT9</t>
  </si>
  <si>
    <t>INSTRUTORIA - Oracle SQL intermediário/avançado focado no modelo TRT9</t>
  </si>
  <si>
    <t>INSTRUTORIA - Desenvolvimento Java Enterprise: EJB e CDI usando archetype TRT9</t>
  </si>
  <si>
    <t>soma</t>
  </si>
  <si>
    <t>Novos Pedidos</t>
  </si>
  <si>
    <t>Alterados (situação antes)</t>
  </si>
  <si>
    <t>Alterados (situação depois)</t>
  </si>
  <si>
    <t>Congresso Brasileiro de Gestão, Projetos e Liderança</t>
  </si>
  <si>
    <t>Justificativa de participação: A disciplina de Gerencimento de Projetos é cada vez mais importante na área de TIC no Poder Judiciário para implementação das inovações necessárias ao segmento. 
Esta edição do Congresso será organizada por dois capítulos regionais do PMI (Project Management Institute). Será a 17ª edição do evento, sempre relevante para Gerenciamento de Projetos, com palestras e estudos de caso de sucesso no âmbito de tecnologia, engenharia e outras áreas que utilizam o gerenciamento de projeto como ferramenta. Neste evento também serão considerados os valores de diversidade e a inclusão.</t>
  </si>
  <si>
    <t>08 e09/julho/22 em Belo Horizonte, 15 e 16/julho/22 em Salvador, e online</t>
  </si>
  <si>
    <t xml:space="preserve">Manter a equipe de Gerenciamento de Projetos de TIC atualizada com as novidades da área de Gerenciemento de Projetos.
A programação do evento ainda não está disponível.
</t>
  </si>
  <si>
    <t>O valor por pessoa para este curso foi revisado para R$850. Com isso, e a prorização do cruso de "Segurança da informação e privacidade de dados pessoais" e do "Design for Data Privacy" foi proposta a alteração da quantidade de pessoas.</t>
  </si>
  <si>
    <t>Foi proposto o aumento das vagas para esta capacitação. Idealmente entende-se que deveriam ser 5 vagas, considerando a necessidade de se operacionalizar o Ato de 2021 realtivo à Privacy by Design.</t>
  </si>
  <si>
    <t>Foi ajustado o valor de cada participante para R$ 850, considerando informações atualizadas de custo, e proposto o aumento da quantidade de pessoas treinadas de 3 para 9.</t>
  </si>
  <si>
    <t>Este treinamento não havia sido contemplado no envio de informações inicial, devido a falta de informações completas.</t>
  </si>
  <si>
    <t>O valor é para a inscrição na opção de atender ao evento de forma virtual.
Este evento entra em substituição ao evento Agile Trends 2022.</t>
  </si>
  <si>
    <t>Optou-se por retirar esta capacitação neste momento, pois entende-se como prioritário a ampliação das quantidades de pessoas para as capacitações de "Segurança da Informação e Privacidade de Dados Pessoais" e "Design for Data Privacy"</t>
  </si>
  <si>
    <t>Não foi realizada a contratação em tempo hábil. Em substituição é proposto o evento do Congresso Brasileiro de Gerencimanto de Projetos e Liderança, no formato online. 
Também foram consideradas importantes as demandas a serem atendidas na frente de Segurança da Informação</t>
  </si>
  <si>
    <t>Diferença Plano Aprovado x Plano Proposto</t>
  </si>
  <si>
    <t>Propostas Atualizadas (S/N)</t>
  </si>
  <si>
    <t>S</t>
  </si>
  <si>
    <t>N</t>
  </si>
  <si>
    <t>Foi proposto o aumento das vagas para esta capacitação. Idealmente entende-se que deveriam ser 5 vagas, considerando a necessidade de se operacionalizar o Ato de 2021 realtivo à Privacy by Design.
O valor para cada participante é de R$ 1599,00 com 10% de desconto, totalizando R$ 1439,10.  Aqui foram consideradas 3 vagas, que é o que cabe no orçamento. Ficam pendentes 2 vagas com eventuais sobras de outras negociações.</t>
  </si>
  <si>
    <t>08 e 09/julho/22 em Belo Horizonte, 15 e 16/julho/22 em Salvador, e online
Valores para opção ONLINE</t>
  </si>
  <si>
    <t>Eventos</t>
  </si>
  <si>
    <t>Cursos</t>
  </si>
  <si>
    <t>Total</t>
  </si>
  <si>
    <t>Plano aprovado em março/2022</t>
  </si>
  <si>
    <t>Plano proposto em abril/2022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</si>
</sst>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R$&quot;\ * #,##0.00_-;\-&quot;R$&quot;\ * #,##0.00_-;_-&quot;R$&quot;\ * &quot;-&quot;??_-;_-@_-"/>
    <numFmt numFmtId="43" formatCode="_-* #,##0.00_-;\-* #,##0.00_-;_-* &quot;-&quot;??_-;_-@_-"/>
    <numFmt numFmtId="164" formatCode="_(* #,##0.00_);_(* \(#,##0.00\);_(* &quot;-&quot;??_);_(@_)"/>
    <numFmt numFmtId="165" formatCode="&quot;R$&quot;\ #,##0.00"/>
    <numFmt numFmtId="166" formatCode="_-&quot;R$ &quot;* #,##0.00_-;&quot;-R$ &quot;* #,##0.00_-;_-&quot;R$ &quot;* \-??_-;_-@_-"/>
  </numFmts>
  <fonts count="33" x14ac:knownFonts="1">
    <font>
      <sz val="11"/>
      <color theme="1"/>
      <name val="Calibri"/>
      <family val="2"/>
      <scheme val="minor"/>
    </font>
    <font>
      <sz val="11"/>
      <color theme="1"/>
      <name val="Calibri"/>
      <family val="2"/>
      <scheme val="minor"/>
    </font>
    <font>
      <sz val="1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u/>
      <sz val="10"/>
      <color theme="10"/>
      <name val="Arial"/>
      <family val="2"/>
    </font>
    <font>
      <b/>
      <sz val="16"/>
      <color theme="1"/>
      <name val="Calibri"/>
      <family val="2"/>
      <scheme val="minor"/>
    </font>
    <font>
      <b/>
      <sz val="11"/>
      <color theme="1"/>
      <name val="Calibri"/>
      <family val="2"/>
      <scheme val="minor"/>
    </font>
    <font>
      <sz val="11"/>
      <name val="Calibri"/>
      <family val="2"/>
    </font>
    <font>
      <b/>
      <sz val="9"/>
      <name val="Tahoma"/>
      <family val="2"/>
    </font>
    <font>
      <sz val="9"/>
      <name val="Tahoma"/>
      <family val="2"/>
    </font>
    <font>
      <sz val="11"/>
      <color rgb="FF000000"/>
      <name val="Calibri"/>
      <family val="2"/>
      <charset val="1"/>
    </font>
    <font>
      <sz val="14"/>
      <color theme="1"/>
      <name val="Calibri"/>
      <family val="2"/>
      <scheme val="minor"/>
    </font>
    <font>
      <sz val="10"/>
      <color theme="1"/>
      <name val="Calibri"/>
      <family val="2"/>
      <scheme val="minor"/>
    </font>
    <font>
      <sz val="10"/>
      <name val="Calibri"/>
      <family val="2"/>
      <scheme val="minor"/>
    </font>
    <font>
      <sz val="10"/>
      <name val="Calibri"/>
      <family val="2"/>
    </font>
    <font>
      <b/>
      <sz val="10"/>
      <color theme="1"/>
      <name val="Calibri"/>
      <family val="2"/>
      <scheme val="minor"/>
    </font>
  </fonts>
  <fills count="3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theme="0" tint="-0.249977111117893"/>
        <bgColor indexed="64"/>
      </patternFill>
    </fill>
    <fill>
      <patternFill patternType="solid">
        <fgColor rgb="FF92D050"/>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3" tint="0.79998168889431442"/>
        <bgColor indexed="64"/>
      </patternFill>
    </fill>
  </fills>
  <borders count="40">
    <border>
      <left/>
      <right/>
      <top/>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style="thin">
        <color auto="1"/>
      </left>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indexed="64"/>
      </bottom>
      <diagonal/>
    </border>
    <border>
      <left/>
      <right/>
      <top style="thin">
        <color auto="1"/>
      </top>
      <bottom style="thin">
        <color auto="1"/>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thin">
        <color theme="1"/>
      </right>
      <top/>
      <bottom style="thin">
        <color indexed="64"/>
      </bottom>
      <diagonal/>
    </border>
    <border>
      <left style="thin">
        <color theme="1"/>
      </left>
      <right/>
      <top/>
      <bottom style="thin">
        <color theme="1"/>
      </bottom>
      <diagonal/>
    </border>
    <border>
      <left style="thin">
        <color indexed="64"/>
      </left>
      <right style="thin">
        <color indexed="64"/>
      </right>
      <top style="thin">
        <color indexed="64"/>
      </top>
      <bottom/>
      <diagonal/>
    </border>
    <border>
      <left style="thin">
        <color theme="1"/>
      </left>
      <right/>
      <top style="thin">
        <color theme="1"/>
      </top>
      <bottom style="thin">
        <color theme="1"/>
      </bottom>
      <diagonal/>
    </border>
    <border>
      <left style="thin">
        <color indexed="64"/>
      </left>
      <right/>
      <top style="thin">
        <color indexed="64"/>
      </top>
      <bottom/>
      <diagonal/>
    </border>
    <border>
      <left/>
      <right/>
      <top style="thin">
        <color indexed="64"/>
      </top>
      <bottom/>
      <diagonal/>
    </border>
    <border>
      <left/>
      <right style="thin">
        <color auto="1"/>
      </right>
      <top/>
      <bottom/>
      <diagonal/>
    </border>
    <border>
      <left style="thin">
        <color auto="1"/>
      </left>
      <right/>
      <top/>
      <bottom/>
      <diagonal/>
    </border>
  </borders>
  <cellStyleXfs count="202">
    <xf numFmtId="0" fontId="0" fillId="0" borderId="0"/>
    <xf numFmtId="44" fontId="1" fillId="0" borderId="0" applyFont="0" applyFill="0" applyBorder="0" applyAlignment="0" applyProtection="0"/>
    <xf numFmtId="44" fontId="1" fillId="0" borderId="0" applyFont="0" applyFill="0" applyBorder="0" applyAlignment="0" applyProtection="0"/>
    <xf numFmtId="0" fontId="13" fillId="16" borderId="6" applyNumberFormat="0" applyAlignment="0" applyProtection="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4" borderId="0" applyNumberFormat="0" applyBorder="0" applyAlignment="0" applyProtection="0"/>
    <xf numFmtId="0" fontId="7" fillId="16" borderId="2" applyNumberFormat="0" applyAlignment="0" applyProtection="0"/>
    <xf numFmtId="0" fontId="8" fillId="17" borderId="3" applyNumberFormat="0" applyAlignment="0" applyProtection="0"/>
    <xf numFmtId="0" fontId="9" fillId="0" borderId="4" applyNumberFormat="0" applyFill="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1" borderId="0" applyNumberFormat="0" applyBorder="0" applyAlignment="0" applyProtection="0"/>
    <xf numFmtId="0" fontId="10" fillId="7" borderId="2" applyNumberFormat="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1" fillId="3" borderId="0" applyNumberFormat="0" applyBorder="0" applyAlignment="0" applyProtection="0"/>
    <xf numFmtId="44" fontId="3" fillId="0" borderId="0" applyFill="0" applyBorder="0" applyAlignment="0" applyProtection="0"/>
    <xf numFmtId="44" fontId="3" fillId="0" borderId="0" applyFont="0" applyFill="0" applyBorder="0" applyAlignment="0" applyProtection="0"/>
    <xf numFmtId="0" fontId="12" fillId="22" borderId="0" applyNumberFormat="0" applyBorder="0" applyAlignment="0" applyProtection="0"/>
    <xf numFmtId="0" fontId="3" fillId="0" borderId="0"/>
    <xf numFmtId="0" fontId="3" fillId="0" borderId="0"/>
    <xf numFmtId="0" fontId="3" fillId="0" borderId="0"/>
    <xf numFmtId="0" fontId="1" fillId="0" borderId="0"/>
    <xf numFmtId="0" fontId="3" fillId="23" borderId="5" applyNumberFormat="0" applyAlignment="0" applyProtection="0"/>
    <xf numFmtId="0" fontId="13" fillId="16" borderId="6" applyNumberFormat="0" applyAlignment="0" applyProtection="0"/>
    <xf numFmtId="164" fontId="3"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20" fillId="0" borderId="10" applyNumberFormat="0" applyFill="0" applyAlignment="0" applyProtection="0"/>
    <xf numFmtId="0" fontId="20" fillId="0" borderId="10" applyNumberFormat="0" applyFill="0" applyAlignment="0" applyProtection="0"/>
    <xf numFmtId="0" fontId="3" fillId="23" borderId="5" applyNumberFormat="0" applyAlignment="0" applyProtection="0"/>
    <xf numFmtId="0" fontId="7" fillId="16" borderId="2" applyNumberFormat="0" applyAlignment="0" applyProtection="0"/>
    <xf numFmtId="0" fontId="13" fillId="16" borderId="6" applyNumberFormat="0" applyAlignment="0" applyProtection="0"/>
    <xf numFmtId="0" fontId="13" fillId="16" borderId="6" applyNumberFormat="0" applyAlignment="0" applyProtection="0"/>
    <xf numFmtId="0" fontId="3" fillId="23" borderId="5" applyNumberFormat="0" applyAlignment="0" applyProtection="0"/>
    <xf numFmtId="0" fontId="13" fillId="16" borderId="6" applyNumberFormat="0" applyAlignment="0" applyProtection="0"/>
    <xf numFmtId="0" fontId="3" fillId="23" borderId="5" applyNumberFormat="0" applyAlignment="0" applyProtection="0"/>
    <xf numFmtId="0" fontId="7" fillId="16" borderId="2" applyNumberFormat="0" applyAlignment="0" applyProtection="0"/>
    <xf numFmtId="0" fontId="7" fillId="16" borderId="2" applyNumberFormat="0" applyAlignment="0" applyProtection="0"/>
    <xf numFmtId="0" fontId="7" fillId="16" borderId="2" applyNumberFormat="0" applyAlignment="0" applyProtection="0"/>
    <xf numFmtId="0" fontId="10" fillId="7" borderId="2" applyNumberFormat="0" applyAlignment="0" applyProtection="0"/>
    <xf numFmtId="0" fontId="10" fillId="7" borderId="2" applyNumberFormat="0" applyAlignment="0" applyProtection="0"/>
    <xf numFmtId="0" fontId="10" fillId="7" borderId="2" applyNumberFormat="0" applyAlignment="0" applyProtection="0"/>
    <xf numFmtId="0" fontId="7" fillId="16" borderId="2" applyNumberFormat="0" applyAlignment="0" applyProtection="0"/>
    <xf numFmtId="0" fontId="7" fillId="16" borderId="2" applyNumberFormat="0" applyAlignment="0" applyProtection="0"/>
    <xf numFmtId="0" fontId="10" fillId="7" borderId="2" applyNumberFormat="0" applyAlignment="0" applyProtection="0"/>
    <xf numFmtId="0" fontId="10" fillId="7" borderId="2" applyNumberFormat="0" applyAlignment="0" applyProtection="0"/>
    <xf numFmtId="0" fontId="10" fillId="7" borderId="2" applyNumberFormat="0" applyAlignment="0" applyProtection="0"/>
    <xf numFmtId="0" fontId="7" fillId="16" borderId="2" applyNumberFormat="0" applyAlignment="0" applyProtection="0"/>
    <xf numFmtId="0" fontId="13" fillId="16" borderId="6" applyNumberFormat="0" applyAlignment="0" applyProtection="0"/>
    <xf numFmtId="0" fontId="10" fillId="7" borderId="2" applyNumberFormat="0" applyAlignment="0" applyProtection="0"/>
    <xf numFmtId="0" fontId="3" fillId="23" borderId="5" applyNumberFormat="0" applyAlignment="0" applyProtection="0"/>
    <xf numFmtId="0" fontId="13" fillId="16" borderId="6" applyNumberFormat="0" applyAlignment="0" applyProtection="0"/>
    <xf numFmtId="0" fontId="3" fillId="23" borderId="5" applyNumberFormat="0" applyAlignment="0" applyProtection="0"/>
    <xf numFmtId="0" fontId="13" fillId="16" borderId="6" applyNumberFormat="0" applyAlignment="0" applyProtection="0"/>
    <xf numFmtId="0" fontId="13" fillId="16" borderId="6" applyNumberFormat="0" applyAlignment="0" applyProtection="0"/>
    <xf numFmtId="0" fontId="20" fillId="0" borderId="10" applyNumberFormat="0" applyFill="0" applyAlignment="0" applyProtection="0"/>
    <xf numFmtId="0" fontId="3" fillId="23" borderId="5" applyNumberFormat="0" applyAlignment="0" applyProtection="0"/>
    <xf numFmtId="0" fontId="13" fillId="16" borderId="6" applyNumberFormat="0" applyAlignment="0" applyProtection="0"/>
    <xf numFmtId="0" fontId="20" fillId="0" borderId="10" applyNumberFormat="0" applyFill="0" applyAlignment="0" applyProtection="0"/>
    <xf numFmtId="0" fontId="7" fillId="16" borderId="2" applyNumberFormat="0" applyAlignment="0" applyProtection="0"/>
    <xf numFmtId="0" fontId="10" fillId="7" borderId="2" applyNumberFormat="0" applyAlignment="0" applyProtection="0"/>
    <xf numFmtId="0" fontId="20" fillId="0" borderId="10" applyNumberFormat="0" applyFill="0" applyAlignment="0" applyProtection="0"/>
    <xf numFmtId="0" fontId="13" fillId="16" borderId="6" applyNumberFormat="0" applyAlignment="0" applyProtection="0"/>
    <xf numFmtId="0" fontId="3" fillId="23" borderId="5" applyNumberFormat="0" applyAlignment="0" applyProtection="0"/>
    <xf numFmtId="0" fontId="20" fillId="0" borderId="10" applyNumberFormat="0" applyFill="0" applyAlignment="0" applyProtection="0"/>
    <xf numFmtId="0" fontId="20" fillId="0" borderId="10" applyNumberFormat="0" applyFill="0" applyAlignment="0" applyProtection="0"/>
    <xf numFmtId="0" fontId="3" fillId="23" borderId="5" applyNumberFormat="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44" fontId="1" fillId="0" borderId="0" applyFont="0" applyFill="0" applyBorder="0" applyAlignment="0" applyProtection="0"/>
    <xf numFmtId="44" fontId="3" fillId="0" borderId="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13" fillId="16" borderId="16" applyNumberFormat="0" applyAlignment="0" applyProtection="0"/>
    <xf numFmtId="0" fontId="7" fillId="16" borderId="14" applyNumberFormat="0" applyAlignment="0" applyProtection="0"/>
    <xf numFmtId="0" fontId="10" fillId="7" borderId="14" applyNumberFormat="0" applyAlignment="0" applyProtection="0"/>
    <xf numFmtId="0" fontId="3" fillId="23" borderId="15" applyNumberFormat="0" applyAlignment="0" applyProtection="0"/>
    <xf numFmtId="0" fontId="13" fillId="16" borderId="16" applyNumberFormat="0" applyAlignment="0" applyProtection="0"/>
    <xf numFmtId="0" fontId="20" fillId="0" borderId="17" applyNumberFormat="0" applyFill="0" applyAlignment="0" applyProtection="0"/>
    <xf numFmtId="0" fontId="20" fillId="0" borderId="17" applyNumberFormat="0" applyFill="0" applyAlignment="0" applyProtection="0"/>
    <xf numFmtId="0" fontId="3" fillId="23" borderId="15" applyNumberFormat="0" applyAlignment="0" applyProtection="0"/>
    <xf numFmtId="0" fontId="7" fillId="16" borderId="14" applyNumberFormat="0" applyAlignment="0" applyProtection="0"/>
    <xf numFmtId="0" fontId="13" fillId="16" borderId="16" applyNumberFormat="0" applyAlignment="0" applyProtection="0"/>
    <xf numFmtId="0" fontId="13" fillId="16" borderId="16" applyNumberFormat="0" applyAlignment="0" applyProtection="0"/>
    <xf numFmtId="0" fontId="3" fillId="23" borderId="15" applyNumberFormat="0" applyAlignment="0" applyProtection="0"/>
    <xf numFmtId="0" fontId="13" fillId="16" borderId="16" applyNumberFormat="0" applyAlignment="0" applyProtection="0"/>
    <xf numFmtId="0" fontId="3" fillId="23" borderId="15" applyNumberFormat="0" applyAlignment="0" applyProtection="0"/>
    <xf numFmtId="0" fontId="7" fillId="16" borderId="14" applyNumberFormat="0" applyAlignment="0" applyProtection="0"/>
    <xf numFmtId="0" fontId="7" fillId="16" borderId="14" applyNumberFormat="0" applyAlignment="0" applyProtection="0"/>
    <xf numFmtId="0" fontId="7" fillId="16" borderId="14" applyNumberFormat="0" applyAlignment="0" applyProtection="0"/>
    <xf numFmtId="0" fontId="10" fillId="7" borderId="14" applyNumberFormat="0" applyAlignment="0" applyProtection="0"/>
    <xf numFmtId="0" fontId="10" fillId="7" borderId="14" applyNumberFormat="0" applyAlignment="0" applyProtection="0"/>
    <xf numFmtId="0" fontId="10" fillId="7" borderId="14" applyNumberFormat="0" applyAlignment="0" applyProtection="0"/>
    <xf numFmtId="0" fontId="7" fillId="16" borderId="14" applyNumberFormat="0" applyAlignment="0" applyProtection="0"/>
    <xf numFmtId="0" fontId="7" fillId="16" borderId="14" applyNumberFormat="0" applyAlignment="0" applyProtection="0"/>
    <xf numFmtId="0" fontId="10" fillId="7" borderId="14" applyNumberFormat="0" applyAlignment="0" applyProtection="0"/>
    <xf numFmtId="0" fontId="10" fillId="7" borderId="14" applyNumberFormat="0" applyAlignment="0" applyProtection="0"/>
    <xf numFmtId="0" fontId="10" fillId="7" borderId="14" applyNumberFormat="0" applyAlignment="0" applyProtection="0"/>
    <xf numFmtId="0" fontId="7" fillId="16" borderId="14" applyNumberFormat="0" applyAlignment="0" applyProtection="0"/>
    <xf numFmtId="0" fontId="13" fillId="16" borderId="16" applyNumberFormat="0" applyAlignment="0" applyProtection="0"/>
    <xf numFmtId="0" fontId="10" fillId="7" borderId="14" applyNumberFormat="0" applyAlignment="0" applyProtection="0"/>
    <xf numFmtId="0" fontId="3" fillId="23" borderId="15" applyNumberFormat="0" applyAlignment="0" applyProtection="0"/>
    <xf numFmtId="0" fontId="13" fillId="16" borderId="16" applyNumberFormat="0" applyAlignment="0" applyProtection="0"/>
    <xf numFmtId="0" fontId="3" fillId="23" borderId="15" applyNumberFormat="0" applyAlignment="0" applyProtection="0"/>
    <xf numFmtId="0" fontId="13" fillId="16" borderId="16" applyNumberFormat="0" applyAlignment="0" applyProtection="0"/>
    <xf numFmtId="0" fontId="13" fillId="16" borderId="16" applyNumberFormat="0" applyAlignment="0" applyProtection="0"/>
    <xf numFmtId="0" fontId="20" fillId="0" borderId="17" applyNumberFormat="0" applyFill="0" applyAlignment="0" applyProtection="0"/>
    <xf numFmtId="0" fontId="3" fillId="23" borderId="15" applyNumberFormat="0" applyAlignment="0" applyProtection="0"/>
    <xf numFmtId="0" fontId="13" fillId="16" borderId="16" applyNumberFormat="0" applyAlignment="0" applyProtection="0"/>
    <xf numFmtId="0" fontId="20" fillId="0" borderId="17" applyNumberFormat="0" applyFill="0" applyAlignment="0" applyProtection="0"/>
    <xf numFmtId="0" fontId="7" fillId="16" borderId="14" applyNumberFormat="0" applyAlignment="0" applyProtection="0"/>
    <xf numFmtId="0" fontId="10" fillId="7" borderId="14" applyNumberFormat="0" applyAlignment="0" applyProtection="0"/>
    <xf numFmtId="0" fontId="20" fillId="0" borderId="17" applyNumberFormat="0" applyFill="0" applyAlignment="0" applyProtection="0"/>
    <xf numFmtId="0" fontId="13" fillId="16" borderId="16" applyNumberFormat="0" applyAlignment="0" applyProtection="0"/>
    <xf numFmtId="0" fontId="3" fillId="23" borderId="15" applyNumberFormat="0" applyAlignment="0" applyProtection="0"/>
    <xf numFmtId="0" fontId="20" fillId="0" borderId="17" applyNumberFormat="0" applyFill="0" applyAlignment="0" applyProtection="0"/>
    <xf numFmtId="0" fontId="20" fillId="0" borderId="17" applyNumberFormat="0" applyFill="0" applyAlignment="0" applyProtection="0"/>
    <xf numFmtId="0" fontId="3" fillId="23" borderId="15" applyNumberFormat="0" applyAlignment="0" applyProtection="0"/>
    <xf numFmtId="0" fontId="20" fillId="0" borderId="17" applyNumberFormat="0" applyFill="0" applyAlignment="0" applyProtection="0"/>
    <xf numFmtId="0" fontId="20" fillId="0" borderId="17" applyNumberFormat="0" applyFill="0" applyAlignment="0" applyProtection="0"/>
    <xf numFmtId="0" fontId="20" fillId="0" borderId="17" applyNumberFormat="0" applyFill="0" applyAlignment="0" applyProtection="0"/>
    <xf numFmtId="0" fontId="20" fillId="0" borderId="17" applyNumberFormat="0" applyFill="0" applyAlignment="0" applyProtection="0"/>
    <xf numFmtId="0" fontId="13" fillId="16" borderId="20" applyNumberFormat="0" applyAlignment="0" applyProtection="0"/>
    <xf numFmtId="0" fontId="7" fillId="16" borderId="18" applyNumberFormat="0" applyAlignment="0" applyProtection="0"/>
    <xf numFmtId="0" fontId="10" fillId="7" borderId="18" applyNumberFormat="0" applyAlignment="0" applyProtection="0"/>
    <xf numFmtId="0" fontId="3" fillId="23" borderId="19" applyNumberFormat="0" applyAlignment="0" applyProtection="0"/>
    <xf numFmtId="0" fontId="13" fillId="16" borderId="20" applyNumberFormat="0" applyAlignment="0" applyProtection="0"/>
    <xf numFmtId="0" fontId="20" fillId="0" borderId="21" applyNumberFormat="0" applyFill="0" applyAlignment="0" applyProtection="0"/>
    <xf numFmtId="0" fontId="20" fillId="0" borderId="21" applyNumberFormat="0" applyFill="0" applyAlignment="0" applyProtection="0"/>
    <xf numFmtId="0" fontId="3" fillId="23" borderId="19" applyNumberFormat="0" applyAlignment="0" applyProtection="0"/>
    <xf numFmtId="0" fontId="7" fillId="16" borderId="18" applyNumberFormat="0" applyAlignment="0" applyProtection="0"/>
    <xf numFmtId="0" fontId="13" fillId="16" borderId="20" applyNumberFormat="0" applyAlignment="0" applyProtection="0"/>
    <xf numFmtId="0" fontId="13" fillId="16" borderId="20" applyNumberFormat="0" applyAlignment="0" applyProtection="0"/>
    <xf numFmtId="0" fontId="3" fillId="23" borderId="19" applyNumberFormat="0" applyAlignment="0" applyProtection="0"/>
    <xf numFmtId="0" fontId="13" fillId="16" borderId="20" applyNumberFormat="0" applyAlignment="0" applyProtection="0"/>
    <xf numFmtId="0" fontId="3" fillId="23" borderId="19" applyNumberFormat="0" applyAlignment="0" applyProtection="0"/>
    <xf numFmtId="0" fontId="7" fillId="16" borderId="18" applyNumberFormat="0" applyAlignment="0" applyProtection="0"/>
    <xf numFmtId="0" fontId="7" fillId="16" borderId="18" applyNumberFormat="0" applyAlignment="0" applyProtection="0"/>
    <xf numFmtId="0" fontId="7" fillId="16" borderId="18" applyNumberFormat="0" applyAlignment="0" applyProtection="0"/>
    <xf numFmtId="0" fontId="10" fillId="7" borderId="18" applyNumberFormat="0" applyAlignment="0" applyProtection="0"/>
    <xf numFmtId="0" fontId="10" fillId="7" borderId="18" applyNumberFormat="0" applyAlignment="0" applyProtection="0"/>
    <xf numFmtId="0" fontId="10" fillId="7" borderId="18" applyNumberFormat="0" applyAlignment="0" applyProtection="0"/>
    <xf numFmtId="0" fontId="7" fillId="16" borderId="18" applyNumberFormat="0" applyAlignment="0" applyProtection="0"/>
    <xf numFmtId="0" fontId="7" fillId="16" borderId="18" applyNumberFormat="0" applyAlignment="0" applyProtection="0"/>
    <xf numFmtId="0" fontId="10" fillId="7" borderId="18" applyNumberFormat="0" applyAlignment="0" applyProtection="0"/>
    <xf numFmtId="0" fontId="10" fillId="7" borderId="18" applyNumberFormat="0" applyAlignment="0" applyProtection="0"/>
    <xf numFmtId="0" fontId="10" fillId="7" borderId="18" applyNumberFormat="0" applyAlignment="0" applyProtection="0"/>
    <xf numFmtId="0" fontId="7" fillId="16" borderId="18" applyNumberFormat="0" applyAlignment="0" applyProtection="0"/>
    <xf numFmtId="0" fontId="13" fillId="16" borderId="20" applyNumberFormat="0" applyAlignment="0" applyProtection="0"/>
    <xf numFmtId="0" fontId="10" fillId="7" borderId="18" applyNumberFormat="0" applyAlignment="0" applyProtection="0"/>
    <xf numFmtId="0" fontId="3" fillId="23" borderId="19" applyNumberFormat="0" applyAlignment="0" applyProtection="0"/>
    <xf numFmtId="0" fontId="13" fillId="16" borderId="20" applyNumberFormat="0" applyAlignment="0" applyProtection="0"/>
    <xf numFmtId="0" fontId="3" fillId="23" borderId="19" applyNumberFormat="0" applyAlignment="0" applyProtection="0"/>
    <xf numFmtId="0" fontId="13" fillId="16" borderId="20" applyNumberFormat="0" applyAlignment="0" applyProtection="0"/>
    <xf numFmtId="0" fontId="13" fillId="16" borderId="20" applyNumberFormat="0" applyAlignment="0" applyProtection="0"/>
    <xf numFmtId="0" fontId="20" fillId="0" borderId="21" applyNumberFormat="0" applyFill="0" applyAlignment="0" applyProtection="0"/>
    <xf numFmtId="0" fontId="3" fillId="23" borderId="19" applyNumberFormat="0" applyAlignment="0" applyProtection="0"/>
    <xf numFmtId="0" fontId="13" fillId="16" borderId="20" applyNumberFormat="0" applyAlignment="0" applyProtection="0"/>
    <xf numFmtId="0" fontId="20" fillId="0" borderId="21" applyNumberFormat="0" applyFill="0" applyAlignment="0" applyProtection="0"/>
    <xf numFmtId="0" fontId="7" fillId="16" borderId="18" applyNumberFormat="0" applyAlignment="0" applyProtection="0"/>
    <xf numFmtId="0" fontId="10" fillId="7" borderId="18" applyNumberFormat="0" applyAlignment="0" applyProtection="0"/>
    <xf numFmtId="0" fontId="20" fillId="0" borderId="21" applyNumberFormat="0" applyFill="0" applyAlignment="0" applyProtection="0"/>
    <xf numFmtId="0" fontId="13" fillId="16" borderId="20" applyNumberFormat="0" applyAlignment="0" applyProtection="0"/>
    <xf numFmtId="0" fontId="3" fillId="23" borderId="19" applyNumberFormat="0" applyAlignment="0" applyProtection="0"/>
    <xf numFmtId="0" fontId="20" fillId="0" borderId="21" applyNumberFormat="0" applyFill="0" applyAlignment="0" applyProtection="0"/>
    <xf numFmtId="0" fontId="20" fillId="0" borderId="21" applyNumberFormat="0" applyFill="0" applyAlignment="0" applyProtection="0"/>
    <xf numFmtId="0" fontId="3" fillId="23" borderId="19" applyNumberFormat="0" applyAlignment="0" applyProtection="0"/>
    <xf numFmtId="0" fontId="20" fillId="0" borderId="21" applyNumberFormat="0" applyFill="0" applyAlignment="0" applyProtection="0"/>
    <xf numFmtId="0" fontId="20" fillId="0" borderId="21" applyNumberFormat="0" applyFill="0" applyAlignment="0" applyProtection="0"/>
    <xf numFmtId="0" fontId="20" fillId="0" borderId="21" applyNumberFormat="0" applyFill="0" applyAlignment="0" applyProtection="0"/>
    <xf numFmtId="0" fontId="20" fillId="0" borderId="21" applyNumberFormat="0" applyFill="0" applyAlignment="0" applyProtection="0"/>
    <xf numFmtId="166" fontId="27" fillId="0" borderId="0" applyBorder="0" applyProtection="0"/>
    <xf numFmtId="44" fontId="1" fillId="0" borderId="0" applyFont="0" applyFill="0" applyBorder="0" applyAlignment="0" applyProtection="0"/>
  </cellStyleXfs>
  <cellXfs count="164">
    <xf numFmtId="0" fontId="0" fillId="0" borderId="0" xfId="0"/>
    <xf numFmtId="0" fontId="0" fillId="0" borderId="0" xfId="0"/>
    <xf numFmtId="0" fontId="0" fillId="0" borderId="11" xfId="0" applyFill="1" applyBorder="1" applyAlignment="1">
      <alignment horizontal="center" vertical="center"/>
    </xf>
    <xf numFmtId="0" fontId="2" fillId="0" borderId="11" xfId="0" applyFont="1" applyFill="1" applyBorder="1" applyAlignment="1">
      <alignment horizontal="justify" vertical="center" wrapText="1"/>
    </xf>
    <xf numFmtId="0" fontId="0" fillId="0" borderId="11" xfId="0" applyFill="1" applyBorder="1" applyAlignment="1">
      <alignment horizontal="center" vertical="center" wrapText="1"/>
    </xf>
    <xf numFmtId="0" fontId="0" fillId="24" borderId="11" xfId="0" applyFill="1" applyBorder="1" applyAlignment="1">
      <alignment horizontal="center" vertical="center" wrapText="1"/>
    </xf>
    <xf numFmtId="165" fontId="0" fillId="0" borderId="11" xfId="1" applyNumberFormat="1" applyFont="1" applyFill="1" applyBorder="1" applyAlignment="1">
      <alignment horizontal="center" vertical="center" wrapText="1"/>
    </xf>
    <xf numFmtId="0" fontId="24" fillId="0" borderId="11" xfId="0" applyFont="1" applyFill="1" applyBorder="1" applyAlignment="1">
      <alignment horizontal="justify" vertical="center" wrapText="1"/>
    </xf>
    <xf numFmtId="0" fontId="23" fillId="0" borderId="0" xfId="0" applyFont="1" applyAlignment="1">
      <alignment horizontal="center" vertical="center"/>
    </xf>
    <xf numFmtId="165" fontId="23" fillId="0" borderId="0" xfId="0" applyNumberFormat="1" applyFont="1" applyAlignment="1">
      <alignment horizontal="center"/>
    </xf>
    <xf numFmtId="0" fontId="0" fillId="0" borderId="0" xfId="0" applyFill="1" applyAlignment="1">
      <alignment horizontal="justify" vertical="center"/>
    </xf>
    <xf numFmtId="165" fontId="0" fillId="0" borderId="25" xfId="1" applyNumberFormat="1" applyFont="1" applyFill="1" applyBorder="1" applyAlignment="1">
      <alignment horizontal="center" vertical="center" wrapText="1"/>
    </xf>
    <xf numFmtId="0" fontId="0" fillId="0" borderId="24" xfId="0" applyFill="1" applyBorder="1" applyAlignment="1">
      <alignment horizontal="center" vertical="center"/>
    </xf>
    <xf numFmtId="0" fontId="2" fillId="0" borderId="24" xfId="0" applyFont="1" applyFill="1" applyBorder="1" applyAlignment="1">
      <alignment horizontal="justify" vertical="center" wrapText="1"/>
    </xf>
    <xf numFmtId="0" fontId="0" fillId="0" borderId="24" xfId="0" applyFill="1" applyBorder="1" applyAlignment="1">
      <alignment horizontal="center" vertical="center" wrapText="1"/>
    </xf>
    <xf numFmtId="165" fontId="0" fillId="0" borderId="24" xfId="1" applyNumberFormat="1" applyFont="1" applyFill="1" applyBorder="1" applyAlignment="1">
      <alignment horizontal="center" vertical="center" wrapText="1"/>
    </xf>
    <xf numFmtId="0" fontId="0" fillId="0" borderId="24" xfId="0" applyFill="1" applyBorder="1" applyAlignment="1">
      <alignment vertical="center" wrapText="1"/>
    </xf>
    <xf numFmtId="0" fontId="0" fillId="0" borderId="28" xfId="0" applyFill="1" applyBorder="1" applyAlignment="1">
      <alignment horizontal="justify" vertical="center"/>
    </xf>
    <xf numFmtId="0" fontId="0" fillId="0" borderId="22" xfId="0" applyFill="1" applyBorder="1" applyAlignment="1">
      <alignment horizontal="center" vertical="center"/>
    </xf>
    <xf numFmtId="0" fontId="2" fillId="0" borderId="22" xfId="0" applyFont="1" applyFill="1" applyBorder="1" applyAlignment="1">
      <alignment horizontal="justify" vertical="center" wrapText="1"/>
    </xf>
    <xf numFmtId="0" fontId="0" fillId="0" borderId="25" xfId="0" applyFill="1" applyBorder="1" applyAlignment="1">
      <alignment horizontal="center" vertical="center" wrapText="1"/>
    </xf>
    <xf numFmtId="0" fontId="0" fillId="0" borderId="25" xfId="0" applyFill="1" applyBorder="1" applyAlignment="1">
      <alignment vertical="center" wrapText="1"/>
    </xf>
    <xf numFmtId="165" fontId="23" fillId="0" borderId="25" xfId="1" applyNumberFormat="1" applyFont="1" applyFill="1" applyBorder="1" applyAlignment="1">
      <alignment horizontal="center" vertical="center" wrapText="1"/>
    </xf>
    <xf numFmtId="165" fontId="23" fillId="0" borderId="24" xfId="1" applyNumberFormat="1" applyFont="1" applyFill="1" applyBorder="1" applyAlignment="1">
      <alignment horizontal="center" vertical="center" wrapText="1"/>
    </xf>
    <xf numFmtId="0" fontId="2" fillId="0" borderId="24" xfId="0" applyFont="1" applyFill="1" applyBorder="1" applyAlignment="1">
      <alignment horizontal="center" vertical="center"/>
    </xf>
    <xf numFmtId="0" fontId="2" fillId="0" borderId="24" xfId="0" applyFont="1" applyFill="1" applyBorder="1" applyAlignment="1">
      <alignment horizontal="center" vertical="center" wrapText="1"/>
    </xf>
    <xf numFmtId="165" fontId="2" fillId="0" borderId="24" xfId="1" applyNumberFormat="1" applyFont="1" applyFill="1" applyBorder="1" applyAlignment="1">
      <alignment horizontal="center" vertical="center" wrapText="1"/>
    </xf>
    <xf numFmtId="165" fontId="2" fillId="0" borderId="11" xfId="1" applyNumberFormat="1" applyFont="1" applyFill="1" applyBorder="1" applyAlignment="1">
      <alignment horizontal="center" vertical="center" wrapText="1"/>
    </xf>
    <xf numFmtId="0" fontId="0" fillId="0" borderId="11" xfId="0" applyBorder="1"/>
    <xf numFmtId="0" fontId="2" fillId="0" borderId="11" xfId="0" applyFont="1" applyFill="1" applyBorder="1" applyAlignment="1">
      <alignment horizontal="center" vertical="center"/>
    </xf>
    <xf numFmtId="0" fontId="2" fillId="0" borderId="11" xfId="0" applyFont="1" applyFill="1" applyBorder="1" applyAlignment="1">
      <alignment horizontal="center" vertical="center" wrapText="1"/>
    </xf>
    <xf numFmtId="165" fontId="2" fillId="0" borderId="25" xfId="1" applyNumberFormat="1" applyFont="1" applyFill="1" applyBorder="1" applyAlignment="1">
      <alignment horizontal="center" vertical="center" wrapText="1"/>
    </xf>
    <xf numFmtId="0" fontId="2" fillId="0" borderId="11" xfId="0" applyFont="1" applyFill="1" applyBorder="1" applyAlignment="1">
      <alignment vertical="center" wrapText="1"/>
    </xf>
    <xf numFmtId="0" fontId="2" fillId="0" borderId="0" xfId="0" applyFont="1"/>
    <xf numFmtId="0" fontId="23" fillId="0" borderId="11" xfId="0" applyFont="1" applyBorder="1" applyAlignment="1">
      <alignment horizontal="center" vertical="center"/>
    </xf>
    <xf numFmtId="165" fontId="23" fillId="0" borderId="11" xfId="0" applyNumberFormat="1" applyFont="1" applyBorder="1" applyAlignment="1">
      <alignment horizontal="center"/>
    </xf>
    <xf numFmtId="165" fontId="23" fillId="0" borderId="11" xfId="1" applyNumberFormat="1" applyFont="1" applyFill="1" applyBorder="1" applyAlignment="1">
      <alignment horizontal="center" vertical="center" wrapText="1"/>
    </xf>
    <xf numFmtId="0" fontId="0" fillId="28" borderId="11" xfId="0" applyFill="1" applyBorder="1" applyAlignment="1">
      <alignment horizontal="center"/>
    </xf>
    <xf numFmtId="0" fontId="0" fillId="25" borderId="11" xfId="0" applyFill="1" applyBorder="1"/>
    <xf numFmtId="165" fontId="0" fillId="25" borderId="11" xfId="0" applyNumberFormat="1" applyFill="1" applyBorder="1"/>
    <xf numFmtId="0" fontId="0" fillId="29" borderId="11" xfId="0" applyFill="1" applyBorder="1"/>
    <xf numFmtId="165" fontId="0" fillId="29" borderId="11" xfId="0" applyNumberFormat="1" applyFill="1" applyBorder="1"/>
    <xf numFmtId="0" fontId="0" fillId="30" borderId="11" xfId="0" applyFill="1" applyBorder="1"/>
    <xf numFmtId="165" fontId="0" fillId="30" borderId="11" xfId="0" applyNumberFormat="1" applyFill="1" applyBorder="1"/>
    <xf numFmtId="0" fontId="0" fillId="32" borderId="11" xfId="0" applyFill="1" applyBorder="1"/>
    <xf numFmtId="165" fontId="0" fillId="32" borderId="11" xfId="0" applyNumberFormat="1" applyFill="1" applyBorder="1"/>
    <xf numFmtId="0" fontId="29" fillId="25" borderId="11" xfId="0" applyFont="1" applyFill="1" applyBorder="1"/>
    <xf numFmtId="0" fontId="30" fillId="25" borderId="11" xfId="0" applyFont="1" applyFill="1" applyBorder="1" applyAlignment="1">
      <alignment horizontal="left" vertical="center" wrapText="1"/>
    </xf>
    <xf numFmtId="0" fontId="30" fillId="25" borderId="11" xfId="0" applyFont="1" applyFill="1" applyBorder="1" applyAlignment="1">
      <alignment horizontal="justify" vertical="center" wrapText="1"/>
    </xf>
    <xf numFmtId="0" fontId="29" fillId="25" borderId="11" xfId="0" applyFont="1" applyFill="1" applyBorder="1" applyAlignment="1">
      <alignment horizontal="center" vertical="center" wrapText="1"/>
    </xf>
    <xf numFmtId="165" fontId="29" fillId="25" borderId="11" xfId="1" applyNumberFormat="1" applyFont="1" applyFill="1" applyBorder="1" applyAlignment="1">
      <alignment vertical="center" wrapText="1"/>
    </xf>
    <xf numFmtId="0" fontId="29" fillId="25" borderId="11" xfId="0" applyFont="1" applyFill="1" applyBorder="1" applyAlignment="1">
      <alignment vertical="center" wrapText="1"/>
    </xf>
    <xf numFmtId="0" fontId="29" fillId="31" borderId="11" xfId="0" applyFont="1" applyFill="1" applyBorder="1" applyAlignment="1">
      <alignment horizontal="center" vertical="center"/>
    </xf>
    <xf numFmtId="0" fontId="29" fillId="31" borderId="11" xfId="0" applyFont="1" applyFill="1" applyBorder="1" applyAlignment="1">
      <alignment horizontal="justify" vertical="center"/>
    </xf>
    <xf numFmtId="0" fontId="30" fillId="31" borderId="11" xfId="0" applyFont="1" applyFill="1" applyBorder="1" applyAlignment="1">
      <alignment horizontal="justify" vertical="center" wrapText="1"/>
    </xf>
    <xf numFmtId="0" fontId="29" fillId="31" borderId="11" xfId="0" applyFont="1" applyFill="1" applyBorder="1" applyAlignment="1">
      <alignment horizontal="center" vertical="center" wrapText="1"/>
    </xf>
    <xf numFmtId="165" fontId="29" fillId="31" borderId="11" xfId="1" applyNumberFormat="1" applyFont="1" applyFill="1" applyBorder="1" applyAlignment="1">
      <alignment horizontal="center" vertical="center" wrapText="1"/>
    </xf>
    <xf numFmtId="0" fontId="29" fillId="31" borderId="11" xfId="0" applyFont="1" applyFill="1" applyBorder="1" applyAlignment="1">
      <alignment vertical="center" wrapText="1"/>
    </xf>
    <xf numFmtId="0" fontId="31" fillId="31" borderId="11" xfId="0" applyFont="1" applyFill="1" applyBorder="1" applyAlignment="1">
      <alignment horizontal="justify" vertical="center" wrapText="1"/>
    </xf>
    <xf numFmtId="0" fontId="29" fillId="29" borderId="11" xfId="0" applyFont="1" applyFill="1" applyBorder="1" applyAlignment="1">
      <alignment horizontal="center" vertical="center"/>
    </xf>
    <xf numFmtId="0" fontId="29" fillId="29" borderId="11" xfId="0" applyFont="1" applyFill="1" applyBorder="1" applyAlignment="1">
      <alignment horizontal="justify" vertical="center"/>
    </xf>
    <xf numFmtId="0" fontId="30" fillId="29" borderId="11" xfId="0" applyFont="1" applyFill="1" applyBorder="1" applyAlignment="1">
      <alignment horizontal="justify" vertical="center" wrapText="1"/>
    </xf>
    <xf numFmtId="0" fontId="29" fillId="29" borderId="11" xfId="0" applyFont="1" applyFill="1" applyBorder="1" applyAlignment="1">
      <alignment horizontal="center" vertical="center" wrapText="1"/>
    </xf>
    <xf numFmtId="165" fontId="29" fillId="29" borderId="11" xfId="1" applyNumberFormat="1" applyFont="1" applyFill="1" applyBorder="1" applyAlignment="1">
      <alignment horizontal="center" vertical="center" wrapText="1"/>
    </xf>
    <xf numFmtId="0" fontId="29" fillId="29" borderId="11" xfId="0" applyFont="1" applyFill="1" applyBorder="1" applyAlignment="1">
      <alignment vertical="center" wrapText="1"/>
    </xf>
    <xf numFmtId="0" fontId="31" fillId="29" borderId="11" xfId="0" applyFont="1" applyFill="1" applyBorder="1" applyAlignment="1">
      <alignment horizontal="justify" vertical="center" wrapText="1"/>
    </xf>
    <xf numFmtId="0" fontId="29" fillId="30" borderId="11" xfId="0" applyFont="1" applyFill="1" applyBorder="1" applyAlignment="1">
      <alignment horizontal="center" vertical="center"/>
    </xf>
    <xf numFmtId="0" fontId="30" fillId="30" borderId="11" xfId="0" applyFont="1" applyFill="1" applyBorder="1" applyAlignment="1">
      <alignment horizontal="justify" vertical="center" wrapText="1"/>
    </xf>
    <xf numFmtId="0" fontId="29" fillId="30" borderId="11" xfId="0" applyFont="1" applyFill="1" applyBorder="1" applyAlignment="1">
      <alignment horizontal="center" vertical="center" wrapText="1"/>
    </xf>
    <xf numFmtId="165" fontId="29" fillId="30" borderId="11" xfId="1" applyNumberFormat="1" applyFont="1" applyFill="1" applyBorder="1" applyAlignment="1">
      <alignment horizontal="center" vertical="center" wrapText="1"/>
    </xf>
    <xf numFmtId="0" fontId="29" fillId="30" borderId="11" xfId="0" applyFont="1" applyFill="1" applyBorder="1" applyAlignment="1">
      <alignment vertical="center" wrapText="1"/>
    </xf>
    <xf numFmtId="0" fontId="30" fillId="30" borderId="11" xfId="0" applyFont="1" applyFill="1" applyBorder="1" applyAlignment="1">
      <alignment horizontal="center" vertical="center"/>
    </xf>
    <xf numFmtId="0" fontId="30" fillId="30" borderId="11" xfId="0" applyFont="1" applyFill="1" applyBorder="1" applyAlignment="1">
      <alignment horizontal="center" vertical="center" wrapText="1"/>
    </xf>
    <xf numFmtId="165" fontId="30" fillId="30" borderId="11" xfId="1" applyNumberFormat="1" applyFont="1" applyFill="1" applyBorder="1" applyAlignment="1">
      <alignment horizontal="center" vertical="center" wrapText="1"/>
    </xf>
    <xf numFmtId="0" fontId="29" fillId="25" borderId="11" xfId="0" applyFont="1" applyFill="1" applyBorder="1" applyAlignment="1">
      <alignment horizontal="center" vertical="center"/>
    </xf>
    <xf numFmtId="0" fontId="29" fillId="24" borderId="11" xfId="0" applyFont="1" applyFill="1" applyBorder="1" applyAlignment="1">
      <alignment horizontal="center" vertical="center" wrapText="1"/>
    </xf>
    <xf numFmtId="0" fontId="29" fillId="0" borderId="0" xfId="0" applyFont="1"/>
    <xf numFmtId="0" fontId="30" fillId="0" borderId="11" xfId="0" applyFont="1" applyFill="1" applyBorder="1" applyAlignment="1">
      <alignment horizontal="justify" vertical="center" wrapText="1"/>
    </xf>
    <xf numFmtId="0" fontId="29" fillId="0" borderId="11" xfId="0" applyFont="1" applyFill="1" applyBorder="1" applyAlignment="1">
      <alignment horizontal="center" vertical="center" wrapText="1"/>
    </xf>
    <xf numFmtId="165" fontId="29" fillId="0" borderId="11" xfId="1" applyNumberFormat="1" applyFont="1" applyFill="1" applyBorder="1" applyAlignment="1">
      <alignment horizontal="center" vertical="center" wrapText="1"/>
    </xf>
    <xf numFmtId="165" fontId="29" fillId="0" borderId="25" xfId="1" applyNumberFormat="1" applyFont="1" applyFill="1" applyBorder="1" applyAlignment="1">
      <alignment horizontal="center" vertical="center" wrapText="1"/>
    </xf>
    <xf numFmtId="165" fontId="29" fillId="0" borderId="0" xfId="0" applyNumberFormat="1" applyFont="1"/>
    <xf numFmtId="0" fontId="29" fillId="0" borderId="24" xfId="0" applyFont="1" applyFill="1" applyBorder="1" applyAlignment="1">
      <alignment horizontal="center" vertical="center"/>
    </xf>
    <xf numFmtId="0" fontId="30" fillId="0" borderId="24" xfId="0" applyFont="1" applyFill="1" applyBorder="1" applyAlignment="1">
      <alignment horizontal="justify" vertical="center" wrapText="1"/>
    </xf>
    <xf numFmtId="0" fontId="29" fillId="0" borderId="24" xfId="0" applyFont="1" applyFill="1" applyBorder="1" applyAlignment="1">
      <alignment horizontal="center" vertical="center" wrapText="1"/>
    </xf>
    <xf numFmtId="165" fontId="29" fillId="0" borderId="24" xfId="1" applyNumberFormat="1" applyFont="1" applyFill="1" applyBorder="1" applyAlignment="1">
      <alignment horizontal="center" vertical="center" wrapText="1"/>
    </xf>
    <xf numFmtId="0" fontId="29" fillId="0" borderId="28" xfId="0" applyFont="1" applyFill="1" applyBorder="1" applyAlignment="1">
      <alignment horizontal="justify" vertical="center"/>
    </xf>
    <xf numFmtId="0" fontId="29" fillId="0" borderId="22" xfId="0" applyFont="1" applyFill="1" applyBorder="1" applyAlignment="1">
      <alignment horizontal="center" vertical="center"/>
    </xf>
    <xf numFmtId="0" fontId="30" fillId="0" borderId="22" xfId="0" applyFont="1" applyFill="1" applyBorder="1" applyAlignment="1">
      <alignment horizontal="justify" vertical="center" wrapText="1"/>
    </xf>
    <xf numFmtId="0" fontId="29" fillId="0" borderId="25" xfId="0" applyFont="1" applyFill="1" applyBorder="1" applyAlignment="1">
      <alignment horizontal="center" vertical="center" wrapText="1"/>
    </xf>
    <xf numFmtId="0" fontId="29" fillId="0" borderId="11" xfId="0" applyFont="1" applyBorder="1"/>
    <xf numFmtId="0" fontId="32" fillId="0" borderId="11" xfId="0" applyFont="1" applyBorder="1" applyAlignment="1">
      <alignment horizontal="center" vertical="center"/>
    </xf>
    <xf numFmtId="165" fontId="32" fillId="0" borderId="11" xfId="0" applyNumberFormat="1" applyFont="1" applyBorder="1" applyAlignment="1">
      <alignment horizontal="center"/>
    </xf>
    <xf numFmtId="165" fontId="32" fillId="0" borderId="11" xfId="1" applyNumberFormat="1" applyFont="1" applyFill="1" applyBorder="1" applyAlignment="1">
      <alignment horizontal="center" vertical="center" wrapText="1"/>
    </xf>
    <xf numFmtId="0" fontId="29" fillId="0" borderId="26" xfId="0" applyFont="1" applyFill="1" applyBorder="1" applyAlignment="1">
      <alignment horizontal="center" vertical="center" wrapText="1"/>
    </xf>
    <xf numFmtId="0" fontId="29" fillId="0" borderId="35" xfId="0" applyFont="1" applyFill="1" applyBorder="1" applyAlignment="1">
      <alignment vertical="center" wrapText="1"/>
    </xf>
    <xf numFmtId="0" fontId="29" fillId="0" borderId="33" xfId="0" applyFont="1" applyFill="1" applyBorder="1" applyAlignment="1">
      <alignment vertical="center" wrapText="1"/>
    </xf>
    <xf numFmtId="0" fontId="29" fillId="0" borderId="35" xfId="0" applyFont="1" applyFill="1" applyBorder="1" applyAlignment="1">
      <alignment horizontal="center" vertical="center" wrapText="1"/>
    </xf>
    <xf numFmtId="0" fontId="29" fillId="0" borderId="11" xfId="0" applyFont="1" applyBorder="1" applyAlignment="1">
      <alignment horizontal="center" vertical="center"/>
    </xf>
    <xf numFmtId="0" fontId="32" fillId="26" borderId="11" xfId="0" applyFont="1" applyFill="1" applyBorder="1" applyAlignment="1">
      <alignment horizontal="center" vertical="center" wrapText="1"/>
    </xf>
    <xf numFmtId="0" fontId="30" fillId="0" borderId="11" xfId="0" applyFont="1" applyFill="1" applyBorder="1" applyAlignment="1">
      <alignment horizontal="center" vertical="center"/>
    </xf>
    <xf numFmtId="0" fontId="30" fillId="0" borderId="24" xfId="0" applyFont="1" applyFill="1" applyBorder="1" applyAlignment="1">
      <alignment horizontal="left" vertical="center" wrapText="1"/>
    </xf>
    <xf numFmtId="0" fontId="30" fillId="0" borderId="11" xfId="0" applyFont="1" applyFill="1" applyBorder="1" applyAlignment="1">
      <alignment horizontal="center" vertical="center" wrapText="1"/>
    </xf>
    <xf numFmtId="165" fontId="30" fillId="0" borderId="11" xfId="1" applyNumberFormat="1" applyFont="1" applyFill="1" applyBorder="1" applyAlignment="1">
      <alignment vertical="center" wrapText="1"/>
    </xf>
    <xf numFmtId="0" fontId="30" fillId="0" borderId="26" xfId="0" applyFont="1" applyFill="1" applyBorder="1" applyAlignment="1">
      <alignment horizontal="center" vertical="center" wrapText="1"/>
    </xf>
    <xf numFmtId="0" fontId="30" fillId="0" borderId="24" xfId="0" applyFont="1" applyFill="1" applyBorder="1" applyAlignment="1">
      <alignment horizontal="center" vertical="center"/>
    </xf>
    <xf numFmtId="165" fontId="30" fillId="0" borderId="24" xfId="1" applyNumberFormat="1" applyFont="1" applyFill="1" applyBorder="1" applyAlignment="1">
      <alignment vertical="center" wrapText="1"/>
    </xf>
    <xf numFmtId="44" fontId="29" fillId="0" borderId="11" xfId="1" applyFont="1" applyBorder="1"/>
    <xf numFmtId="165" fontId="29" fillId="29" borderId="25" xfId="1" applyNumberFormat="1" applyFont="1" applyFill="1" applyBorder="1" applyAlignment="1">
      <alignment horizontal="center" vertical="center" wrapText="1"/>
    </xf>
    <xf numFmtId="0" fontId="29" fillId="29" borderId="26" xfId="0" applyFont="1" applyFill="1" applyBorder="1" applyAlignment="1">
      <alignment horizontal="center" vertical="center" wrapText="1"/>
    </xf>
    <xf numFmtId="0" fontId="29" fillId="29" borderId="0" xfId="0" applyFont="1" applyFill="1" applyAlignment="1">
      <alignment horizontal="justify" vertical="center"/>
    </xf>
    <xf numFmtId="0" fontId="29" fillId="0" borderId="0" xfId="0" applyFont="1" applyBorder="1"/>
    <xf numFmtId="0" fontId="29" fillId="0" borderId="38" xfId="0" applyFont="1" applyBorder="1"/>
    <xf numFmtId="0" fontId="29" fillId="0" borderId="39" xfId="0" applyFont="1" applyBorder="1"/>
    <xf numFmtId="0" fontId="23" fillId="0" borderId="26" xfId="0" applyFont="1" applyFill="1" applyBorder="1" applyAlignment="1">
      <alignment horizontal="center" vertical="center"/>
    </xf>
    <xf numFmtId="0" fontId="23" fillId="0" borderId="27" xfId="0" applyFont="1" applyFill="1" applyBorder="1" applyAlignment="1">
      <alignment horizontal="center" vertical="center"/>
    </xf>
    <xf numFmtId="0" fontId="23" fillId="0" borderId="23" xfId="0" applyFont="1" applyFill="1" applyBorder="1" applyAlignment="1">
      <alignment horizontal="center" vertical="center"/>
    </xf>
    <xf numFmtId="0" fontId="22" fillId="0" borderId="26" xfId="0" applyFont="1" applyBorder="1" applyAlignment="1">
      <alignment vertical="center"/>
    </xf>
    <xf numFmtId="0" fontId="22" fillId="0" borderId="27" xfId="0" applyFont="1" applyBorder="1" applyAlignment="1">
      <alignment vertical="center"/>
    </xf>
    <xf numFmtId="0" fontId="0" fillId="24" borderId="1" xfId="0" applyFill="1" applyBorder="1" applyAlignment="1">
      <alignment horizontal="center" vertical="center" wrapText="1"/>
    </xf>
    <xf numFmtId="0" fontId="0" fillId="24" borderId="22" xfId="0" applyFill="1" applyBorder="1" applyAlignment="1">
      <alignment horizontal="center" vertical="center" wrapText="1"/>
    </xf>
    <xf numFmtId="0" fontId="0" fillId="24" borderId="26" xfId="0" applyFill="1" applyBorder="1" applyAlignment="1">
      <alignment horizontal="center" vertical="center" wrapText="1"/>
    </xf>
    <xf numFmtId="0" fontId="0" fillId="24" borderId="27" xfId="0" applyFill="1" applyBorder="1" applyAlignment="1">
      <alignment horizontal="center" vertical="center" wrapText="1"/>
    </xf>
    <xf numFmtId="0" fontId="0" fillId="24" borderId="23" xfId="0" applyFill="1" applyBorder="1" applyAlignment="1">
      <alignment horizontal="center" vertical="center" wrapText="1"/>
    </xf>
    <xf numFmtId="0" fontId="0" fillId="24" borderId="13" xfId="0" applyFill="1" applyBorder="1" applyAlignment="1">
      <alignment horizontal="center" vertical="center" wrapText="1"/>
    </xf>
    <xf numFmtId="0" fontId="0" fillId="24" borderId="12" xfId="0" applyFill="1" applyBorder="1" applyAlignment="1">
      <alignment horizontal="center" vertical="center" wrapText="1"/>
    </xf>
    <xf numFmtId="0" fontId="23" fillId="0" borderId="29" xfId="0" applyFont="1" applyFill="1" applyBorder="1" applyAlignment="1">
      <alignment horizontal="center" vertical="center"/>
    </xf>
    <xf numFmtId="0" fontId="0" fillId="24" borderId="29" xfId="0" applyFill="1" applyBorder="1" applyAlignment="1">
      <alignment horizontal="center" vertical="center" wrapText="1"/>
    </xf>
    <xf numFmtId="0" fontId="28" fillId="24" borderId="11" xfId="0" applyFont="1" applyFill="1" applyBorder="1" applyAlignment="1">
      <alignment horizontal="center"/>
    </xf>
    <xf numFmtId="0" fontId="0" fillId="24" borderId="11" xfId="0" applyFill="1" applyBorder="1" applyAlignment="1">
      <alignment horizontal="center"/>
    </xf>
    <xf numFmtId="0" fontId="0" fillId="30" borderId="26" xfId="0" applyFill="1" applyBorder="1" applyAlignment="1">
      <alignment horizontal="right"/>
    </xf>
    <xf numFmtId="0" fontId="0" fillId="30" borderId="29" xfId="0" applyFill="1" applyBorder="1" applyAlignment="1">
      <alignment horizontal="right"/>
    </xf>
    <xf numFmtId="0" fontId="0" fillId="30" borderId="23" xfId="0" applyFill="1" applyBorder="1" applyAlignment="1">
      <alignment horizontal="right"/>
    </xf>
    <xf numFmtId="0" fontId="0" fillId="25" borderId="26" xfId="0" applyFill="1" applyBorder="1" applyAlignment="1">
      <alignment horizontal="right"/>
    </xf>
    <xf numFmtId="0" fontId="0" fillId="25" borderId="29" xfId="0" applyFill="1" applyBorder="1" applyAlignment="1">
      <alignment horizontal="right"/>
    </xf>
    <xf numFmtId="0" fontId="0" fillId="25" borderId="23" xfId="0" applyFill="1" applyBorder="1" applyAlignment="1">
      <alignment horizontal="right"/>
    </xf>
    <xf numFmtId="0" fontId="0" fillId="29" borderId="26" xfId="0" applyFill="1" applyBorder="1" applyAlignment="1">
      <alignment horizontal="right"/>
    </xf>
    <xf numFmtId="0" fontId="0" fillId="29" borderId="29" xfId="0" applyFill="1" applyBorder="1" applyAlignment="1">
      <alignment horizontal="right"/>
    </xf>
    <xf numFmtId="0" fontId="0" fillId="29" borderId="23" xfId="0" applyFill="1" applyBorder="1" applyAlignment="1">
      <alignment horizontal="right"/>
    </xf>
    <xf numFmtId="0" fontId="0" fillId="32" borderId="26" xfId="0" applyFill="1" applyBorder="1" applyAlignment="1">
      <alignment horizontal="right"/>
    </xf>
    <xf numFmtId="0" fontId="0" fillId="32" borderId="29" xfId="0" applyFill="1" applyBorder="1" applyAlignment="1">
      <alignment horizontal="right"/>
    </xf>
    <xf numFmtId="0" fontId="0" fillId="32" borderId="23" xfId="0" applyFill="1" applyBorder="1" applyAlignment="1">
      <alignment horizontal="right"/>
    </xf>
    <xf numFmtId="0" fontId="29" fillId="24" borderId="1" xfId="0" applyFont="1" applyFill="1" applyBorder="1" applyAlignment="1">
      <alignment horizontal="center" vertical="center" wrapText="1"/>
    </xf>
    <xf numFmtId="0" fontId="29" fillId="24" borderId="22" xfId="0" applyFont="1" applyFill="1" applyBorder="1" applyAlignment="1">
      <alignment horizontal="center" vertical="center" wrapText="1"/>
    </xf>
    <xf numFmtId="0" fontId="29" fillId="24" borderId="26" xfId="0" applyFont="1" applyFill="1" applyBorder="1" applyAlignment="1">
      <alignment horizontal="center" vertical="center" wrapText="1"/>
    </xf>
    <xf numFmtId="0" fontId="29" fillId="24" borderId="27" xfId="0" applyFont="1" applyFill="1" applyBorder="1" applyAlignment="1">
      <alignment horizontal="center" vertical="center" wrapText="1"/>
    </xf>
    <xf numFmtId="0" fontId="29" fillId="24" borderId="23" xfId="0" applyFont="1" applyFill="1" applyBorder="1" applyAlignment="1">
      <alignment horizontal="center" vertical="center" wrapText="1"/>
    </xf>
    <xf numFmtId="0" fontId="29" fillId="24" borderId="13" xfId="0" applyFont="1" applyFill="1" applyBorder="1" applyAlignment="1">
      <alignment horizontal="center" vertical="center" wrapText="1"/>
    </xf>
    <xf numFmtId="0" fontId="29" fillId="24" borderId="12" xfId="0" applyFont="1" applyFill="1" applyBorder="1" applyAlignment="1">
      <alignment horizontal="center" vertical="center" wrapText="1"/>
    </xf>
    <xf numFmtId="0" fontId="29" fillId="0" borderId="0" xfId="0" applyFont="1" applyAlignment="1">
      <alignment horizontal="center" wrapText="1"/>
    </xf>
    <xf numFmtId="0" fontId="29" fillId="30" borderId="11" xfId="0" applyFont="1" applyFill="1" applyBorder="1" applyAlignment="1">
      <alignment horizontal="center" vertical="center" wrapText="1"/>
    </xf>
    <xf numFmtId="0" fontId="32" fillId="26" borderId="26" xfId="0" applyFont="1" applyFill="1" applyBorder="1" applyAlignment="1">
      <alignment horizontal="center" vertical="center"/>
    </xf>
    <xf numFmtId="0" fontId="32" fillId="26" borderId="29" xfId="0" applyFont="1" applyFill="1" applyBorder="1" applyAlignment="1">
      <alignment horizontal="center" vertical="center"/>
    </xf>
    <xf numFmtId="0" fontId="32" fillId="26" borderId="36" xfId="0" applyFont="1" applyFill="1" applyBorder="1" applyAlignment="1">
      <alignment horizontal="center" vertical="center"/>
    </xf>
    <xf numFmtId="0" fontId="32" fillId="26" borderId="37" xfId="0" applyFont="1" applyFill="1" applyBorder="1" applyAlignment="1">
      <alignment horizontal="center" vertical="center"/>
    </xf>
    <xf numFmtId="0" fontId="29" fillId="24" borderId="11" xfId="0" applyFont="1" applyFill="1" applyBorder="1" applyAlignment="1">
      <alignment horizontal="center" vertical="center" wrapText="1"/>
    </xf>
    <xf numFmtId="0" fontId="29" fillId="28" borderId="11" xfId="0" applyFont="1" applyFill="1" applyBorder="1" applyAlignment="1">
      <alignment horizontal="center"/>
    </xf>
    <xf numFmtId="0" fontId="32" fillId="26" borderId="31" xfId="0" applyFont="1" applyFill="1" applyBorder="1" applyAlignment="1">
      <alignment horizontal="center" vertical="center" wrapText="1"/>
    </xf>
    <xf numFmtId="0" fontId="32" fillId="26" borderId="33" xfId="0" applyFont="1" applyFill="1" applyBorder="1" applyAlignment="1">
      <alignment horizontal="center" vertical="center" wrapText="1"/>
    </xf>
    <xf numFmtId="0" fontId="32" fillId="27" borderId="34" xfId="0" applyFont="1" applyFill="1" applyBorder="1" applyAlignment="1">
      <alignment horizontal="center" vertical="center" wrapText="1"/>
    </xf>
    <xf numFmtId="0" fontId="32" fillId="27" borderId="22" xfId="0" applyFont="1" applyFill="1" applyBorder="1" applyAlignment="1">
      <alignment horizontal="center" vertical="center" wrapText="1"/>
    </xf>
    <xf numFmtId="0" fontId="32" fillId="26" borderId="30" xfId="0" applyFont="1" applyFill="1" applyBorder="1" applyAlignment="1">
      <alignment horizontal="center" vertical="center" wrapText="1"/>
    </xf>
    <xf numFmtId="0" fontId="32" fillId="26" borderId="32" xfId="0" applyFont="1" applyFill="1" applyBorder="1" applyAlignment="1">
      <alignment horizontal="center" vertical="center" wrapText="1"/>
    </xf>
    <xf numFmtId="0" fontId="32" fillId="26" borderId="11" xfId="0" applyFont="1" applyFill="1" applyBorder="1" applyAlignment="1">
      <alignment horizontal="center" vertical="center" wrapText="1"/>
    </xf>
  </cellXfs>
  <cellStyles count="202">
    <cellStyle name="20% - Ênfase1 2" xfId="5"/>
    <cellStyle name="20% - Ênfase2 2" xfId="6"/>
    <cellStyle name="20% - Ênfase3 2" xfId="7"/>
    <cellStyle name="20% - Ênfase4 2" xfId="8"/>
    <cellStyle name="20% - Ênfase5 2" xfId="9"/>
    <cellStyle name="20% - Ênfase6 2" xfId="10"/>
    <cellStyle name="40% - Ênfase1 2" xfId="11"/>
    <cellStyle name="40% - Ênfase2 2" xfId="12"/>
    <cellStyle name="40% - Ênfase3 2" xfId="13"/>
    <cellStyle name="40% - Ênfase4 2" xfId="14"/>
    <cellStyle name="40% - Ênfase5 2" xfId="15"/>
    <cellStyle name="40% - Ênfase6 2" xfId="16"/>
    <cellStyle name="60% - Ênfase1 2" xfId="17"/>
    <cellStyle name="60% - Ênfase2 2" xfId="18"/>
    <cellStyle name="60% - Ênfase3 2" xfId="19"/>
    <cellStyle name="60% - Ênfase4 2" xfId="20"/>
    <cellStyle name="60% - Ênfase5 2" xfId="21"/>
    <cellStyle name="60% - Ênfase6 2" xfId="22"/>
    <cellStyle name="Bom 2" xfId="23"/>
    <cellStyle name="Cálculo 2" xfId="24"/>
    <cellStyle name="Cálculo 2 10" xfId="103"/>
    <cellStyle name="Cálculo 2 11" xfId="152"/>
    <cellStyle name="Cálculo 2 2" xfId="74"/>
    <cellStyle name="Cálculo 2 2 2" xfId="127"/>
    <cellStyle name="Cálculo 2 2 3" xfId="176"/>
    <cellStyle name="Cálculo 2 3" xfId="69"/>
    <cellStyle name="Cálculo 2 3 2" xfId="122"/>
    <cellStyle name="Cálculo 2 3 3" xfId="171"/>
    <cellStyle name="Cálculo 2 4" xfId="86"/>
    <cellStyle name="Cálculo 2 4 2" xfId="139"/>
    <cellStyle name="Cálculo 2 4 3" xfId="188"/>
    <cellStyle name="Cálculo 2 5" xfId="64"/>
    <cellStyle name="Cálculo 2 5 2" xfId="117"/>
    <cellStyle name="Cálculo 2 5 3" xfId="166"/>
    <cellStyle name="Cálculo 2 6" xfId="70"/>
    <cellStyle name="Cálculo 2 6 2" xfId="123"/>
    <cellStyle name="Cálculo 2 6 3" xfId="172"/>
    <cellStyle name="Cálculo 2 7" xfId="65"/>
    <cellStyle name="Cálculo 2 7 2" xfId="118"/>
    <cellStyle name="Cálculo 2 7 3" xfId="167"/>
    <cellStyle name="Cálculo 2 8" xfId="57"/>
    <cellStyle name="Cálculo 2 8 2" xfId="110"/>
    <cellStyle name="Cálculo 2 8 3" xfId="159"/>
    <cellStyle name="Cálculo 2 9" xfId="63"/>
    <cellStyle name="Cálculo 2 9 2" xfId="116"/>
    <cellStyle name="Cálculo 2 9 3" xfId="165"/>
    <cellStyle name="Célula de Verificação 2" xfId="25"/>
    <cellStyle name="Célula Vinculada 2" xfId="26"/>
    <cellStyle name="Ênfase1 2" xfId="27"/>
    <cellStyle name="Ênfase2 2" xfId="28"/>
    <cellStyle name="Ênfase3 2" xfId="29"/>
    <cellStyle name="Ênfase4 2" xfId="30"/>
    <cellStyle name="Ênfase5 2" xfId="31"/>
    <cellStyle name="Ênfase6 2" xfId="32"/>
    <cellStyle name="Entrada 2" xfId="33"/>
    <cellStyle name="Entrada 2 10" xfId="104"/>
    <cellStyle name="Entrada 2 11" xfId="153"/>
    <cellStyle name="Entrada 2 2" xfId="68"/>
    <cellStyle name="Entrada 2 2 2" xfId="121"/>
    <cellStyle name="Entrada 2 2 3" xfId="170"/>
    <cellStyle name="Entrada 2 3" xfId="76"/>
    <cellStyle name="Entrada 2 3 2" xfId="129"/>
    <cellStyle name="Entrada 2 3 3" xfId="178"/>
    <cellStyle name="Entrada 2 4" xfId="72"/>
    <cellStyle name="Entrada 2 4 2" xfId="125"/>
    <cellStyle name="Entrada 2 4 3" xfId="174"/>
    <cellStyle name="Entrada 2 5" xfId="71"/>
    <cellStyle name="Entrada 2 5 2" xfId="124"/>
    <cellStyle name="Entrada 2 5 3" xfId="173"/>
    <cellStyle name="Entrada 2 6" xfId="87"/>
    <cellStyle name="Entrada 2 6 2" xfId="140"/>
    <cellStyle name="Entrada 2 6 3" xfId="189"/>
    <cellStyle name="Entrada 2 7" xfId="73"/>
    <cellStyle name="Entrada 2 7 2" xfId="126"/>
    <cellStyle name="Entrada 2 7 3" xfId="175"/>
    <cellStyle name="Entrada 2 8" xfId="67"/>
    <cellStyle name="Entrada 2 8 2" xfId="120"/>
    <cellStyle name="Entrada 2 8 3" xfId="169"/>
    <cellStyle name="Entrada 2 9" xfId="66"/>
    <cellStyle name="Entrada 2 9 2" xfId="119"/>
    <cellStyle name="Entrada 2 9 3" xfId="168"/>
    <cellStyle name="Hiperlink 2" xfId="34"/>
    <cellStyle name="Hiperlink 2 2" xfId="35"/>
    <cellStyle name="Incorreto 2" xfId="36"/>
    <cellStyle name="Moeda" xfId="1" builtinId="4"/>
    <cellStyle name="Moeda 2" xfId="38"/>
    <cellStyle name="Moeda 2 2" xfId="101"/>
    <cellStyle name="Moeda 3" xfId="37"/>
    <cellStyle name="Moeda 3 2" xfId="99"/>
    <cellStyle name="Moeda 4" xfId="2"/>
    <cellStyle name="Moeda 5" xfId="98"/>
    <cellStyle name="Moeda 6" xfId="201"/>
    <cellStyle name="Moeda 7" xfId="200"/>
    <cellStyle name="Neutra 2" xfId="39"/>
    <cellStyle name="Normal" xfId="0" builtinId="0"/>
    <cellStyle name="Normal 2" xfId="40"/>
    <cellStyle name="Normal 3" xfId="41"/>
    <cellStyle name="Normal 3 2" xfId="42"/>
    <cellStyle name="Normal 4" xfId="43"/>
    <cellStyle name="Normal 5" xfId="4"/>
    <cellStyle name="Nota 2" xfId="44"/>
    <cellStyle name="Nota 2 10" xfId="105"/>
    <cellStyle name="Nota 2 11" xfId="154"/>
    <cellStyle name="Nota 2 2" xfId="62"/>
    <cellStyle name="Nota 2 2 2" xfId="115"/>
    <cellStyle name="Nota 2 2 3" xfId="164"/>
    <cellStyle name="Nota 2 3" xfId="83"/>
    <cellStyle name="Nota 2 3 2" xfId="136"/>
    <cellStyle name="Nota 2 3 3" xfId="185"/>
    <cellStyle name="Nota 2 4" xfId="56"/>
    <cellStyle name="Nota 2 4 2" xfId="109"/>
    <cellStyle name="Nota 2 4 3" xfId="158"/>
    <cellStyle name="Nota 2 5" xfId="79"/>
    <cellStyle name="Nota 2 5 2" xfId="132"/>
    <cellStyle name="Nota 2 5 3" xfId="181"/>
    <cellStyle name="Nota 2 6" xfId="60"/>
    <cellStyle name="Nota 2 6 2" xfId="113"/>
    <cellStyle name="Nota 2 6 3" xfId="162"/>
    <cellStyle name="Nota 2 7" xfId="90"/>
    <cellStyle name="Nota 2 7 2" xfId="143"/>
    <cellStyle name="Nota 2 7 3" xfId="192"/>
    <cellStyle name="Nota 2 8" xfId="93"/>
    <cellStyle name="Nota 2 8 2" xfId="146"/>
    <cellStyle name="Nota 2 8 3" xfId="195"/>
    <cellStyle name="Nota 2 9" xfId="77"/>
    <cellStyle name="Nota 2 9 2" xfId="130"/>
    <cellStyle name="Nota 2 9 3" xfId="179"/>
    <cellStyle name="Saída 2" xfId="45"/>
    <cellStyle name="Saída 2 10" xfId="89"/>
    <cellStyle name="Saída 2 10 2" xfId="142"/>
    <cellStyle name="Saída 2 10 3" xfId="191"/>
    <cellStyle name="Saída 2 11" xfId="3"/>
    <cellStyle name="Saída 2 11 2" xfId="102"/>
    <cellStyle name="Saída 2 11 3" xfId="151"/>
    <cellStyle name="Saída 2 12" xfId="106"/>
    <cellStyle name="Saída 2 13" xfId="155"/>
    <cellStyle name="Saída 2 2" xfId="61"/>
    <cellStyle name="Saída 2 2 2" xfId="114"/>
    <cellStyle name="Saída 2 2 3" xfId="163"/>
    <cellStyle name="Saída 2 3" xfId="84"/>
    <cellStyle name="Saída 2 3 2" xfId="137"/>
    <cellStyle name="Saída 2 3 3" xfId="186"/>
    <cellStyle name="Saída 2 4" xfId="81"/>
    <cellStyle name="Saída 2 4 2" xfId="134"/>
    <cellStyle name="Saída 2 4 3" xfId="183"/>
    <cellStyle name="Saída 2 5" xfId="59"/>
    <cellStyle name="Saída 2 5 2" xfId="112"/>
    <cellStyle name="Saída 2 5 3" xfId="161"/>
    <cellStyle name="Saída 2 6" xfId="78"/>
    <cellStyle name="Saída 2 6 2" xfId="131"/>
    <cellStyle name="Saída 2 6 3" xfId="180"/>
    <cellStyle name="Saída 2 7" xfId="58"/>
    <cellStyle name="Saída 2 7 2" xfId="111"/>
    <cellStyle name="Saída 2 7 3" xfId="160"/>
    <cellStyle name="Saída 2 8" xfId="80"/>
    <cellStyle name="Saída 2 8 2" xfId="133"/>
    <cellStyle name="Saída 2 8 3" xfId="182"/>
    <cellStyle name="Saída 2 9" xfId="75"/>
    <cellStyle name="Saída 2 9 2" xfId="128"/>
    <cellStyle name="Saída 2 9 3" xfId="177"/>
    <cellStyle name="Separador de milhares 2" xfId="46"/>
    <cellStyle name="Separador de milhares 2 2" xfId="100"/>
    <cellStyle name="Texto de Aviso 2" xfId="47"/>
    <cellStyle name="Texto Explicativo 2" xfId="48"/>
    <cellStyle name="Título 1 1" xfId="50"/>
    <cellStyle name="Título 1 2" xfId="49"/>
    <cellStyle name="Título 2 2" xfId="51"/>
    <cellStyle name="Título 3 2" xfId="52"/>
    <cellStyle name="Título 4 2" xfId="53"/>
    <cellStyle name="Total 2" xfId="54"/>
    <cellStyle name="Total 2 10" xfId="96"/>
    <cellStyle name="Total 2 10 2" xfId="149"/>
    <cellStyle name="Total 2 10 3" xfId="198"/>
    <cellStyle name="Total 2 11" xfId="97"/>
    <cellStyle name="Total 2 11 2" xfId="150"/>
    <cellStyle name="Total 2 11 3" xfId="199"/>
    <cellStyle name="Total 2 12" xfId="107"/>
    <cellStyle name="Total 2 13" xfId="156"/>
    <cellStyle name="Total 2 2" xfId="55"/>
    <cellStyle name="Total 2 2 2" xfId="108"/>
    <cellStyle name="Total 2 2 3" xfId="157"/>
    <cellStyle name="Total 2 3" xfId="88"/>
    <cellStyle name="Total 2 3 2" xfId="141"/>
    <cellStyle name="Total 2 3 3" xfId="190"/>
    <cellStyle name="Total 2 4" xfId="85"/>
    <cellStyle name="Total 2 4 2" xfId="138"/>
    <cellStyle name="Total 2 4 3" xfId="187"/>
    <cellStyle name="Total 2 5" xfId="91"/>
    <cellStyle name="Total 2 5 2" xfId="144"/>
    <cellStyle name="Total 2 5 3" xfId="193"/>
    <cellStyle name="Total 2 6" xfId="92"/>
    <cellStyle name="Total 2 6 2" xfId="145"/>
    <cellStyle name="Total 2 6 3" xfId="194"/>
    <cellStyle name="Total 2 7" xfId="94"/>
    <cellStyle name="Total 2 7 2" xfId="147"/>
    <cellStyle name="Total 2 7 3" xfId="196"/>
    <cellStyle name="Total 2 8" xfId="95"/>
    <cellStyle name="Total 2 8 2" xfId="148"/>
    <cellStyle name="Total 2 8 3" xfId="197"/>
    <cellStyle name="Total 2 9" xfId="82"/>
    <cellStyle name="Total 2 9 2" xfId="135"/>
    <cellStyle name="Total 2 9 3" xfId="1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2"/>
  <sheetViews>
    <sheetView showGridLines="0" tabSelected="1" zoomScale="90" zoomScaleNormal="90" workbookViewId="0">
      <selection activeCell="B5" sqref="B5"/>
    </sheetView>
  </sheetViews>
  <sheetFormatPr defaultRowHeight="15" x14ac:dyDescent="0.25"/>
  <cols>
    <col min="1" max="1" width="14.7109375" style="1" bestFit="1" customWidth="1"/>
    <col min="2" max="2" width="30.7109375" style="1" customWidth="1"/>
    <col min="3" max="3" width="29.85546875" style="1" customWidth="1"/>
    <col min="4" max="4" width="23.42578125" style="1" bestFit="1" customWidth="1"/>
    <col min="5" max="5" width="21.140625" style="1" bestFit="1" customWidth="1"/>
    <col min="6" max="6" width="19.5703125" style="1" bestFit="1" customWidth="1"/>
    <col min="7" max="7" width="18.28515625" style="1" bestFit="1" customWidth="1"/>
    <col min="8" max="8" width="19.85546875" style="1" bestFit="1" customWidth="1"/>
    <col min="9" max="9" width="19.85546875" style="1" customWidth="1"/>
    <col min="10" max="10" width="21.140625" style="1" bestFit="1" customWidth="1"/>
    <col min="11" max="11" width="27.42578125" style="1" bestFit="1" customWidth="1"/>
    <col min="12" max="12" width="28.5703125" style="1" customWidth="1"/>
    <col min="13" max="13" width="11.7109375" style="1" bestFit="1" customWidth="1"/>
    <col min="14" max="14" width="12.5703125" style="1" bestFit="1" customWidth="1"/>
    <col min="15" max="15" width="16.85546875" style="1" customWidth="1"/>
    <col min="16" max="16" width="16.140625" style="1" bestFit="1" customWidth="1"/>
    <col min="17" max="17" width="12.5703125" style="1" bestFit="1" customWidth="1"/>
    <col min="18" max="18" width="13.7109375" style="1" bestFit="1" customWidth="1"/>
    <col min="19" max="16384" width="9.140625" style="1"/>
  </cols>
  <sheetData>
    <row r="1" spans="1:12" ht="21" x14ac:dyDescent="0.25">
      <c r="A1" s="117" t="s">
        <v>14</v>
      </c>
      <c r="B1" s="118"/>
      <c r="C1" s="118"/>
      <c r="D1" s="118"/>
      <c r="E1" s="118"/>
      <c r="F1" s="118"/>
      <c r="G1" s="118"/>
      <c r="H1" s="118"/>
      <c r="I1" s="118"/>
      <c r="J1" s="118"/>
      <c r="K1" s="118"/>
      <c r="L1" s="118"/>
    </row>
    <row r="2" spans="1:12" x14ac:dyDescent="0.25">
      <c r="A2" s="119" t="s">
        <v>4</v>
      </c>
      <c r="B2" s="119" t="s">
        <v>0</v>
      </c>
      <c r="C2" s="119" t="s">
        <v>6</v>
      </c>
      <c r="D2" s="119" t="s">
        <v>3</v>
      </c>
      <c r="E2" s="121" t="s">
        <v>8</v>
      </c>
      <c r="F2" s="122"/>
      <c r="G2" s="122"/>
      <c r="H2" s="122"/>
      <c r="I2" s="122"/>
      <c r="J2" s="123"/>
      <c r="K2" s="119" t="s">
        <v>7</v>
      </c>
      <c r="L2" s="124" t="s">
        <v>13</v>
      </c>
    </row>
    <row r="3" spans="1:12" ht="30" x14ac:dyDescent="0.25">
      <c r="A3" s="120"/>
      <c r="B3" s="120"/>
      <c r="C3" s="120"/>
      <c r="D3" s="120"/>
      <c r="E3" s="5" t="s">
        <v>1</v>
      </c>
      <c r="F3" s="5" t="s">
        <v>11</v>
      </c>
      <c r="G3" s="5" t="s">
        <v>12</v>
      </c>
      <c r="H3" s="5" t="s">
        <v>5</v>
      </c>
      <c r="I3" s="5" t="s">
        <v>10</v>
      </c>
      <c r="J3" s="5" t="s">
        <v>2</v>
      </c>
      <c r="K3" s="120"/>
      <c r="L3" s="125"/>
    </row>
    <row r="4" spans="1:12" x14ac:dyDescent="0.25">
      <c r="A4" s="114" t="s">
        <v>9</v>
      </c>
      <c r="B4" s="115"/>
      <c r="C4" s="115"/>
      <c r="D4" s="115"/>
      <c r="E4" s="115"/>
      <c r="F4" s="115"/>
      <c r="G4" s="115"/>
      <c r="H4" s="115"/>
      <c r="I4" s="115"/>
      <c r="J4" s="115"/>
      <c r="K4" s="115"/>
      <c r="L4" s="116"/>
    </row>
    <row r="5" spans="1:12" ht="334.5" customHeight="1" x14ac:dyDescent="0.25">
      <c r="A5" s="2">
        <v>3</v>
      </c>
      <c r="B5" s="10" t="s">
        <v>29</v>
      </c>
      <c r="C5" s="3" t="s">
        <v>30</v>
      </c>
      <c r="D5" s="4">
        <v>3</v>
      </c>
      <c r="E5" s="6">
        <v>3400</v>
      </c>
      <c r="F5" s="6">
        <v>0</v>
      </c>
      <c r="G5" s="6">
        <v>0</v>
      </c>
      <c r="H5" s="6">
        <v>0</v>
      </c>
      <c r="I5" s="6">
        <v>0</v>
      </c>
      <c r="J5" s="11">
        <f t="shared" ref="J5:J12" si="0">SUM(E5:H5)</f>
        <v>3400</v>
      </c>
      <c r="K5" s="3" t="s">
        <v>34</v>
      </c>
      <c r="L5" s="4" t="s">
        <v>31</v>
      </c>
    </row>
    <row r="6" spans="1:12" ht="315" x14ac:dyDescent="0.25">
      <c r="A6" s="12">
        <v>4</v>
      </c>
      <c r="B6" s="13" t="s">
        <v>19</v>
      </c>
      <c r="C6" s="13" t="s">
        <v>20</v>
      </c>
      <c r="D6" s="14">
        <v>6</v>
      </c>
      <c r="E6" s="15">
        <v>34800</v>
      </c>
      <c r="F6" s="6">
        <v>0</v>
      </c>
      <c r="G6" s="6">
        <v>0</v>
      </c>
      <c r="H6" s="6">
        <v>0</v>
      </c>
      <c r="I6" s="6">
        <v>0</v>
      </c>
      <c r="J6" s="11">
        <f t="shared" si="0"/>
        <v>34800</v>
      </c>
      <c r="K6" s="3" t="s">
        <v>21</v>
      </c>
      <c r="L6" s="16" t="s">
        <v>22</v>
      </c>
    </row>
    <row r="7" spans="1:12" ht="390" x14ac:dyDescent="0.25">
      <c r="A7" s="12">
        <v>5</v>
      </c>
      <c r="B7" s="17" t="s">
        <v>15</v>
      </c>
      <c r="C7" s="13" t="s">
        <v>16</v>
      </c>
      <c r="D7" s="14">
        <v>1</v>
      </c>
      <c r="E7" s="15">
        <v>9780.1</v>
      </c>
      <c r="F7" s="6">
        <v>0</v>
      </c>
      <c r="G7" s="6">
        <v>0</v>
      </c>
      <c r="H7" s="6">
        <v>0</v>
      </c>
      <c r="I7" s="6">
        <v>0</v>
      </c>
      <c r="J7" s="11">
        <f t="shared" si="0"/>
        <v>9780.1</v>
      </c>
      <c r="K7" s="3" t="s">
        <v>17</v>
      </c>
      <c r="L7" s="16" t="s">
        <v>18</v>
      </c>
    </row>
    <row r="8" spans="1:12" ht="225" x14ac:dyDescent="0.25">
      <c r="A8" s="18">
        <v>8</v>
      </c>
      <c r="B8" s="19" t="s">
        <v>26</v>
      </c>
      <c r="C8" s="19" t="s">
        <v>27</v>
      </c>
      <c r="D8" s="20">
        <v>6</v>
      </c>
      <c r="E8" s="11">
        <v>55200</v>
      </c>
      <c r="F8" s="6">
        <v>0</v>
      </c>
      <c r="G8" s="6">
        <v>0</v>
      </c>
      <c r="H8" s="6">
        <v>0</v>
      </c>
      <c r="I8" s="6">
        <v>0</v>
      </c>
      <c r="J8" s="11">
        <f t="shared" si="0"/>
        <v>55200</v>
      </c>
      <c r="K8" s="19" t="s">
        <v>21</v>
      </c>
      <c r="L8" s="21" t="s">
        <v>28</v>
      </c>
    </row>
    <row r="9" spans="1:12" s="33" customFormat="1" ht="375" x14ac:dyDescent="0.25">
      <c r="A9" s="29">
        <v>9</v>
      </c>
      <c r="B9" s="3" t="s">
        <v>23</v>
      </c>
      <c r="C9" s="3" t="s">
        <v>24</v>
      </c>
      <c r="D9" s="30">
        <v>5</v>
      </c>
      <c r="E9" s="27">
        <v>6500</v>
      </c>
      <c r="F9" s="27">
        <v>0</v>
      </c>
      <c r="G9" s="27">
        <v>0</v>
      </c>
      <c r="H9" s="27">
        <v>0</v>
      </c>
      <c r="I9" s="27">
        <v>0</v>
      </c>
      <c r="J9" s="31">
        <f t="shared" si="0"/>
        <v>6500</v>
      </c>
      <c r="K9" s="3" t="s">
        <v>25</v>
      </c>
      <c r="L9" s="32" t="s">
        <v>18</v>
      </c>
    </row>
    <row r="10" spans="1:12" ht="390" x14ac:dyDescent="0.25">
      <c r="A10" s="2">
        <v>10</v>
      </c>
      <c r="B10" s="7" t="s">
        <v>32</v>
      </c>
      <c r="C10" s="3" t="s">
        <v>35</v>
      </c>
      <c r="D10" s="4">
        <v>2</v>
      </c>
      <c r="E10" s="6">
        <v>2800</v>
      </c>
      <c r="F10" s="6">
        <v>0</v>
      </c>
      <c r="G10" s="6">
        <v>0</v>
      </c>
      <c r="H10" s="6">
        <v>0</v>
      </c>
      <c r="I10" s="6">
        <v>0</v>
      </c>
      <c r="J10" s="11">
        <f t="shared" si="0"/>
        <v>2800</v>
      </c>
      <c r="K10" s="3" t="s">
        <v>36</v>
      </c>
      <c r="L10" s="4" t="s">
        <v>33</v>
      </c>
    </row>
    <row r="11" spans="1:12" ht="120" x14ac:dyDescent="0.25">
      <c r="A11" s="12">
        <v>16</v>
      </c>
      <c r="B11" s="13" t="s">
        <v>37</v>
      </c>
      <c r="C11" s="3" t="s">
        <v>38</v>
      </c>
      <c r="D11" s="4">
        <v>2</v>
      </c>
      <c r="E11" s="15">
        <v>11452</v>
      </c>
      <c r="F11" s="15">
        <v>0</v>
      </c>
      <c r="G11" s="15">
        <v>0</v>
      </c>
      <c r="H11" s="15">
        <v>0</v>
      </c>
      <c r="I11" s="6">
        <v>0</v>
      </c>
      <c r="J11" s="11">
        <f t="shared" si="0"/>
        <v>11452</v>
      </c>
      <c r="K11" s="3" t="s">
        <v>39</v>
      </c>
      <c r="L11" s="4" t="s">
        <v>40</v>
      </c>
    </row>
    <row r="12" spans="1:12" x14ac:dyDescent="0.25">
      <c r="D12" s="8">
        <f t="shared" ref="D12:I12" si="1">SUM(D4:D11)</f>
        <v>25</v>
      </c>
      <c r="E12" s="9">
        <f t="shared" si="1"/>
        <v>123932.1</v>
      </c>
      <c r="F12" s="9">
        <f t="shared" si="1"/>
        <v>0</v>
      </c>
      <c r="G12" s="9">
        <f t="shared" si="1"/>
        <v>0</v>
      </c>
      <c r="H12" s="9">
        <f t="shared" si="1"/>
        <v>0</v>
      </c>
      <c r="I12" s="9">
        <f t="shared" si="1"/>
        <v>0</v>
      </c>
      <c r="J12" s="22">
        <f t="shared" si="0"/>
        <v>123932.1</v>
      </c>
    </row>
    <row r="14" spans="1:12" x14ac:dyDescent="0.25">
      <c r="A14" s="119" t="s">
        <v>4</v>
      </c>
      <c r="B14" s="119" t="s">
        <v>0</v>
      </c>
      <c r="C14" s="119" t="s">
        <v>6</v>
      </c>
      <c r="D14" s="119" t="s">
        <v>3</v>
      </c>
      <c r="E14" s="121" t="s">
        <v>8</v>
      </c>
      <c r="F14" s="127"/>
      <c r="G14" s="127"/>
      <c r="H14" s="127"/>
      <c r="I14" s="127"/>
      <c r="J14" s="123"/>
      <c r="K14" s="119" t="s">
        <v>7</v>
      </c>
      <c r="L14" s="124" t="s">
        <v>13</v>
      </c>
    </row>
    <row r="15" spans="1:12" ht="30" x14ac:dyDescent="0.25">
      <c r="A15" s="120"/>
      <c r="B15" s="120"/>
      <c r="C15" s="120"/>
      <c r="D15" s="120"/>
      <c r="E15" s="5" t="s">
        <v>1</v>
      </c>
      <c r="F15" s="5" t="s">
        <v>11</v>
      </c>
      <c r="G15" s="5" t="s">
        <v>12</v>
      </c>
      <c r="H15" s="5" t="s">
        <v>5</v>
      </c>
      <c r="I15" s="5" t="s">
        <v>10</v>
      </c>
      <c r="J15" s="5" t="s">
        <v>2</v>
      </c>
      <c r="K15" s="120"/>
      <c r="L15" s="125"/>
    </row>
    <row r="16" spans="1:12" x14ac:dyDescent="0.25">
      <c r="A16" s="114" t="s">
        <v>41</v>
      </c>
      <c r="B16" s="126"/>
      <c r="C16" s="126"/>
      <c r="D16" s="126"/>
      <c r="E16" s="126"/>
      <c r="F16" s="126"/>
      <c r="G16" s="126"/>
      <c r="H16" s="126"/>
      <c r="I16" s="126"/>
      <c r="J16" s="126"/>
      <c r="K16" s="126"/>
      <c r="L16" s="116"/>
    </row>
    <row r="17" spans="1:12" ht="75" x14ac:dyDescent="0.25">
      <c r="A17" s="12">
        <v>18</v>
      </c>
      <c r="B17" s="13" t="s">
        <v>42</v>
      </c>
      <c r="C17" s="13" t="s">
        <v>43</v>
      </c>
      <c r="D17" s="14">
        <v>3</v>
      </c>
      <c r="E17" s="15">
        <v>11500</v>
      </c>
      <c r="F17" s="15">
        <v>7070.2</v>
      </c>
      <c r="G17" s="15">
        <v>3000</v>
      </c>
      <c r="H17" s="15">
        <v>0</v>
      </c>
      <c r="I17" s="6">
        <v>0</v>
      </c>
      <c r="J17" s="15">
        <f>SUM(E17:I17)</f>
        <v>21570.2</v>
      </c>
      <c r="K17" s="3"/>
      <c r="L17" s="14" t="s">
        <v>44</v>
      </c>
    </row>
    <row r="18" spans="1:12" s="33" customFormat="1" ht="75" x14ac:dyDescent="0.25">
      <c r="A18" s="24">
        <v>13</v>
      </c>
      <c r="B18" s="13" t="s">
        <v>45</v>
      </c>
      <c r="C18" s="13" t="s">
        <v>46</v>
      </c>
      <c r="D18" s="25">
        <v>2</v>
      </c>
      <c r="E18" s="26">
        <v>4000</v>
      </c>
      <c r="F18" s="26">
        <v>5908.5</v>
      </c>
      <c r="G18" s="26">
        <v>2000</v>
      </c>
      <c r="H18" s="26">
        <v>0</v>
      </c>
      <c r="I18" s="27">
        <v>0</v>
      </c>
      <c r="J18" s="26">
        <f t="shared" ref="J18:J19" si="2">SUM(E18:I18)</f>
        <v>11908.5</v>
      </c>
      <c r="K18" s="3"/>
      <c r="L18" s="25" t="s">
        <v>47</v>
      </c>
    </row>
    <row r="19" spans="1:12" x14ac:dyDescent="0.25">
      <c r="D19" s="8">
        <f t="shared" ref="D19:I19" si="3">SUM(D16:D18)</f>
        <v>5</v>
      </c>
      <c r="E19" s="9">
        <f t="shared" si="3"/>
        <v>15500</v>
      </c>
      <c r="F19" s="9">
        <f t="shared" si="3"/>
        <v>12978.7</v>
      </c>
      <c r="G19" s="9">
        <f t="shared" si="3"/>
        <v>5000</v>
      </c>
      <c r="H19" s="9">
        <f t="shared" si="3"/>
        <v>0</v>
      </c>
      <c r="I19" s="9">
        <f t="shared" si="3"/>
        <v>0</v>
      </c>
      <c r="J19" s="23">
        <f t="shared" si="2"/>
        <v>33478.699999999997</v>
      </c>
    </row>
    <row r="22" spans="1:12" x14ac:dyDescent="0.25">
      <c r="A22" s="28"/>
      <c r="B22" s="28"/>
      <c r="C22" s="28"/>
      <c r="D22" s="34">
        <f t="shared" ref="D22:J22" si="4">SUM(D12,D19)</f>
        <v>30</v>
      </c>
      <c r="E22" s="35">
        <f t="shared" si="4"/>
        <v>139432.1</v>
      </c>
      <c r="F22" s="35">
        <f t="shared" si="4"/>
        <v>12978.7</v>
      </c>
      <c r="G22" s="35">
        <f t="shared" si="4"/>
        <v>5000</v>
      </c>
      <c r="H22" s="35">
        <f t="shared" si="4"/>
        <v>0</v>
      </c>
      <c r="I22" s="35">
        <f t="shared" si="4"/>
        <v>0</v>
      </c>
      <c r="J22" s="36">
        <f t="shared" si="4"/>
        <v>157410.79999999999</v>
      </c>
    </row>
  </sheetData>
  <mergeCells count="17">
    <mergeCell ref="A16:L16"/>
    <mergeCell ref="A14:A15"/>
    <mergeCell ref="B14:B15"/>
    <mergeCell ref="C14:C15"/>
    <mergeCell ref="D14:D15"/>
    <mergeCell ref="E14:J14"/>
    <mergeCell ref="K14:K15"/>
    <mergeCell ref="L14:L15"/>
    <mergeCell ref="A4:L4"/>
    <mergeCell ref="A1:L1"/>
    <mergeCell ref="A2:A3"/>
    <mergeCell ref="B2:B3"/>
    <mergeCell ref="C2:C3"/>
    <mergeCell ref="D2:D3"/>
    <mergeCell ref="E2:J2"/>
    <mergeCell ref="K2:K3"/>
    <mergeCell ref="L2:L3"/>
  </mergeCells>
  <printOptions horizontalCentered="1" verticalCentered="1"/>
  <pageMargins left="0.51181102362204722" right="0.51181102362204722" top="0.78740157480314965" bottom="0.78740157480314965" header="0.31496062992125984" footer="0.31496062992125984"/>
  <pageSetup paperSize="9" scale="60"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election activeCell="J5" sqref="J5"/>
    </sheetView>
  </sheetViews>
  <sheetFormatPr defaultRowHeight="15" x14ac:dyDescent="0.25"/>
  <cols>
    <col min="1" max="1" width="9.28515625" bestFit="1" customWidth="1"/>
    <col min="3" max="3" width="25.5703125" customWidth="1"/>
    <col min="4" max="4" width="9.28515625" bestFit="1" customWidth="1"/>
    <col min="5" max="5" width="11.7109375" bestFit="1" customWidth="1"/>
    <col min="6" max="6" width="10.7109375" bestFit="1" customWidth="1"/>
    <col min="7" max="7" width="11.140625" customWidth="1"/>
    <col min="8" max="8" width="11.28515625" customWidth="1"/>
    <col min="9" max="9" width="10.85546875" customWidth="1"/>
    <col min="10" max="10" width="12.42578125" bestFit="1" customWidth="1"/>
    <col min="11" max="11" width="31.28515625" customWidth="1"/>
    <col min="12" max="12" width="12.85546875" customWidth="1"/>
    <col min="13" max="13" width="36.85546875" customWidth="1"/>
  </cols>
  <sheetData>
    <row r="1" spans="1:13" s="1" customFormat="1" x14ac:dyDescent="0.25"/>
    <row r="2" spans="1:13" x14ac:dyDescent="0.25">
      <c r="A2" s="130" t="s">
        <v>52</v>
      </c>
      <c r="B2" s="131"/>
      <c r="C2" s="131"/>
      <c r="D2" s="131"/>
      <c r="E2" s="131"/>
      <c r="F2" s="131"/>
      <c r="G2" s="131"/>
      <c r="H2" s="132"/>
      <c r="I2" s="42" t="s">
        <v>53</v>
      </c>
      <c r="J2" s="43">
        <f>-(J10+J11)</f>
        <v>-18408.5</v>
      </c>
      <c r="K2" s="28"/>
    </row>
    <row r="3" spans="1:13" x14ac:dyDescent="0.25">
      <c r="A3" s="133" t="s">
        <v>54</v>
      </c>
      <c r="B3" s="134"/>
      <c r="C3" s="134"/>
      <c r="D3" s="134"/>
      <c r="E3" s="134"/>
      <c r="F3" s="134"/>
      <c r="G3" s="134"/>
      <c r="H3" s="135"/>
      <c r="I3" s="38" t="s">
        <v>53</v>
      </c>
      <c r="J3" s="39">
        <f>J15+J16</f>
        <v>12600</v>
      </c>
      <c r="K3" s="28"/>
    </row>
    <row r="4" spans="1:13" x14ac:dyDescent="0.25">
      <c r="A4" s="136" t="s">
        <v>56</v>
      </c>
      <c r="B4" s="137"/>
      <c r="C4" s="137"/>
      <c r="D4" s="137"/>
      <c r="E4" s="137"/>
      <c r="F4" s="137"/>
      <c r="G4" s="137"/>
      <c r="H4" s="138"/>
      <c r="I4" s="40" t="s">
        <v>53</v>
      </c>
      <c r="J4" s="41">
        <f>SUM(J26:J27)-SUM(J21:J22)</f>
        <v>5767.2999999999993</v>
      </c>
      <c r="K4" s="28"/>
    </row>
    <row r="5" spans="1:13" x14ac:dyDescent="0.25">
      <c r="A5" s="139" t="s">
        <v>55</v>
      </c>
      <c r="B5" s="140"/>
      <c r="C5" s="140"/>
      <c r="D5" s="140"/>
      <c r="E5" s="140"/>
      <c r="F5" s="140"/>
      <c r="G5" s="140"/>
      <c r="H5" s="141"/>
      <c r="I5" s="44" t="str">
        <f>IF(J5&lt;0,"Sobra:","Falta:")</f>
        <v>Sobra:</v>
      </c>
      <c r="J5" s="45">
        <f>SUM(J2:J4)</f>
        <v>-41.200000000000728</v>
      </c>
      <c r="K5" s="28"/>
    </row>
    <row r="6" spans="1:13" s="1" customFormat="1" x14ac:dyDescent="0.25">
      <c r="A6" s="142" t="s">
        <v>4</v>
      </c>
      <c r="B6" s="142" t="s">
        <v>0</v>
      </c>
      <c r="C6" s="142" t="s">
        <v>6</v>
      </c>
      <c r="D6" s="142" t="s">
        <v>3</v>
      </c>
      <c r="E6" s="144" t="s">
        <v>8</v>
      </c>
      <c r="F6" s="145"/>
      <c r="G6" s="145"/>
      <c r="H6" s="145"/>
      <c r="I6" s="145"/>
      <c r="J6" s="146"/>
      <c r="K6" s="142" t="s">
        <v>7</v>
      </c>
      <c r="L6" s="147" t="s">
        <v>13</v>
      </c>
    </row>
    <row r="7" spans="1:13" s="1" customFormat="1" ht="51" x14ac:dyDescent="0.25">
      <c r="A7" s="143"/>
      <c r="B7" s="143"/>
      <c r="C7" s="143"/>
      <c r="D7" s="143"/>
      <c r="E7" s="75" t="s">
        <v>1</v>
      </c>
      <c r="F7" s="75" t="s">
        <v>11</v>
      </c>
      <c r="G7" s="75" t="s">
        <v>12</v>
      </c>
      <c r="H7" s="75" t="s">
        <v>5</v>
      </c>
      <c r="I7" s="75" t="s">
        <v>10</v>
      </c>
      <c r="J7" s="75" t="s">
        <v>2</v>
      </c>
      <c r="K7" s="143"/>
      <c r="L7" s="148"/>
    </row>
    <row r="9" spans="1:13" ht="18.75" x14ac:dyDescent="0.3">
      <c r="A9" s="128" t="s">
        <v>52</v>
      </c>
      <c r="B9" s="128"/>
      <c r="C9" s="128"/>
      <c r="D9" s="128"/>
      <c r="E9" s="128"/>
      <c r="F9" s="128"/>
      <c r="G9" s="128"/>
      <c r="H9" s="128"/>
      <c r="I9" s="128"/>
      <c r="J9" s="128"/>
      <c r="K9" s="128"/>
      <c r="L9" s="128"/>
      <c r="M9" s="37" t="s">
        <v>74</v>
      </c>
    </row>
    <row r="10" spans="1:13" ht="229.5" x14ac:dyDescent="0.25">
      <c r="A10" s="66"/>
      <c r="B10" s="67" t="s">
        <v>23</v>
      </c>
      <c r="C10" s="67" t="s">
        <v>24</v>
      </c>
      <c r="D10" s="68">
        <v>5</v>
      </c>
      <c r="E10" s="69">
        <v>6500</v>
      </c>
      <c r="F10" s="69">
        <v>0</v>
      </c>
      <c r="G10" s="69">
        <v>0</v>
      </c>
      <c r="H10" s="69">
        <v>0</v>
      </c>
      <c r="I10" s="69">
        <v>0</v>
      </c>
      <c r="J10" s="69">
        <f t="shared" ref="J10" si="0">SUM(E10:H10)</f>
        <v>6500</v>
      </c>
      <c r="K10" s="67" t="s">
        <v>25</v>
      </c>
      <c r="L10" s="70" t="s">
        <v>18</v>
      </c>
      <c r="M10" s="70" t="s">
        <v>95</v>
      </c>
    </row>
    <row r="11" spans="1:13" ht="89.25" x14ac:dyDescent="0.25">
      <c r="A11" s="71"/>
      <c r="B11" s="67" t="s">
        <v>45</v>
      </c>
      <c r="C11" s="67" t="s">
        <v>46</v>
      </c>
      <c r="D11" s="72">
        <v>2</v>
      </c>
      <c r="E11" s="73">
        <v>4000</v>
      </c>
      <c r="F11" s="73">
        <v>5908.5</v>
      </c>
      <c r="G11" s="73">
        <v>2000</v>
      </c>
      <c r="H11" s="73">
        <v>0</v>
      </c>
      <c r="I11" s="73">
        <v>0</v>
      </c>
      <c r="J11" s="73">
        <f t="shared" ref="J11" si="1">SUM(E11:I11)</f>
        <v>11908.5</v>
      </c>
      <c r="K11" s="67"/>
      <c r="L11" s="72" t="s">
        <v>47</v>
      </c>
      <c r="M11" s="70" t="s">
        <v>96</v>
      </c>
    </row>
    <row r="13" spans="1:13" s="1" customFormat="1" x14ac:dyDescent="0.25"/>
    <row r="14" spans="1:13" x14ac:dyDescent="0.25">
      <c r="A14" s="129" t="s">
        <v>83</v>
      </c>
      <c r="B14" s="129"/>
      <c r="C14" s="129"/>
      <c r="D14" s="129"/>
      <c r="E14" s="129"/>
      <c r="F14" s="129"/>
      <c r="G14" s="129"/>
      <c r="H14" s="129"/>
      <c r="I14" s="129"/>
      <c r="J14" s="129"/>
      <c r="K14" s="129"/>
      <c r="L14" s="129"/>
      <c r="M14" s="37" t="s">
        <v>74</v>
      </c>
    </row>
    <row r="15" spans="1:13" ht="306" x14ac:dyDescent="0.25">
      <c r="A15" s="46"/>
      <c r="B15" s="47" t="s">
        <v>48</v>
      </c>
      <c r="C15" s="48" t="s">
        <v>49</v>
      </c>
      <c r="D15" s="49">
        <v>9</v>
      </c>
      <c r="E15" s="50">
        <f>1300*D15</f>
        <v>11700</v>
      </c>
      <c r="F15" s="50">
        <v>0</v>
      </c>
      <c r="G15" s="50">
        <v>0</v>
      </c>
      <c r="H15" s="50">
        <v>0</v>
      </c>
      <c r="I15" s="50">
        <v>0</v>
      </c>
      <c r="J15" s="50">
        <f t="shared" ref="J15:J16" si="2">I15+H15+G15+F15+E15</f>
        <v>11700</v>
      </c>
      <c r="K15" s="48" t="s">
        <v>50</v>
      </c>
      <c r="L15" s="51" t="s">
        <v>51</v>
      </c>
      <c r="M15" s="51" t="s">
        <v>93</v>
      </c>
    </row>
    <row r="16" spans="1:13" ht="242.25" x14ac:dyDescent="0.25">
      <c r="A16" s="74"/>
      <c r="B16" s="47" t="s">
        <v>86</v>
      </c>
      <c r="C16" s="48" t="s">
        <v>89</v>
      </c>
      <c r="D16" s="49">
        <v>6</v>
      </c>
      <c r="E16" s="50">
        <f>D16*150</f>
        <v>900</v>
      </c>
      <c r="F16" s="50">
        <v>0</v>
      </c>
      <c r="G16" s="50">
        <v>0</v>
      </c>
      <c r="H16" s="50">
        <v>0</v>
      </c>
      <c r="I16" s="50">
        <v>0</v>
      </c>
      <c r="J16" s="50">
        <f t="shared" si="2"/>
        <v>900</v>
      </c>
      <c r="K16" s="48" t="s">
        <v>87</v>
      </c>
      <c r="L16" s="51" t="s">
        <v>88</v>
      </c>
      <c r="M16" s="51" t="s">
        <v>94</v>
      </c>
    </row>
    <row r="20" spans="1:13" x14ac:dyDescent="0.25">
      <c r="A20" s="129" t="s">
        <v>84</v>
      </c>
      <c r="B20" s="129"/>
      <c r="C20" s="129"/>
      <c r="D20" s="129"/>
      <c r="E20" s="129"/>
      <c r="F20" s="129"/>
      <c r="G20" s="129"/>
      <c r="H20" s="129"/>
      <c r="I20" s="129"/>
      <c r="J20" s="129"/>
      <c r="K20" s="129"/>
      <c r="L20" s="129"/>
      <c r="M20" s="37" t="s">
        <v>74</v>
      </c>
    </row>
    <row r="21" spans="1:13" s="1" customFormat="1" ht="191.25" x14ac:dyDescent="0.25">
      <c r="A21" s="52"/>
      <c r="B21" s="53" t="s">
        <v>29</v>
      </c>
      <c r="C21" s="54" t="s">
        <v>30</v>
      </c>
      <c r="D21" s="55">
        <v>3</v>
      </c>
      <c r="E21" s="56">
        <v>3400</v>
      </c>
      <c r="F21" s="56">
        <v>0</v>
      </c>
      <c r="G21" s="56">
        <v>0</v>
      </c>
      <c r="H21" s="56">
        <v>0</v>
      </c>
      <c r="I21" s="56">
        <v>0</v>
      </c>
      <c r="J21" s="56">
        <f t="shared" ref="J21:J22" si="3">SUM(E21:H21)</f>
        <v>3400</v>
      </c>
      <c r="K21" s="54" t="s">
        <v>34</v>
      </c>
      <c r="L21" s="55" t="s">
        <v>31</v>
      </c>
      <c r="M21" s="57" t="s">
        <v>90</v>
      </c>
    </row>
    <row r="22" spans="1:13" ht="242.25" x14ac:dyDescent="0.25">
      <c r="A22" s="52"/>
      <c r="B22" s="58" t="s">
        <v>32</v>
      </c>
      <c r="C22" s="54" t="s">
        <v>35</v>
      </c>
      <c r="D22" s="55">
        <v>2</v>
      </c>
      <c r="E22" s="56">
        <v>2800</v>
      </c>
      <c r="F22" s="56">
        <v>0</v>
      </c>
      <c r="G22" s="56">
        <v>0</v>
      </c>
      <c r="H22" s="56">
        <v>0</v>
      </c>
      <c r="I22" s="56">
        <v>0</v>
      </c>
      <c r="J22" s="56">
        <f t="shared" si="3"/>
        <v>2800</v>
      </c>
      <c r="K22" s="54" t="s">
        <v>36</v>
      </c>
      <c r="L22" s="55" t="s">
        <v>33</v>
      </c>
      <c r="M22" s="57" t="s">
        <v>91</v>
      </c>
    </row>
    <row r="24" spans="1:13" s="1" customFormat="1" x14ac:dyDescent="0.25">
      <c r="A24"/>
      <c r="B24"/>
      <c r="C24"/>
      <c r="D24"/>
      <c r="E24"/>
      <c r="F24"/>
      <c r="G24"/>
      <c r="H24"/>
      <c r="I24"/>
      <c r="J24"/>
      <c r="K24"/>
      <c r="L24"/>
      <c r="M24"/>
    </row>
    <row r="25" spans="1:13" s="1" customFormat="1" x14ac:dyDescent="0.25">
      <c r="A25" s="129" t="s">
        <v>85</v>
      </c>
      <c r="B25" s="129"/>
      <c r="C25" s="129"/>
      <c r="D25" s="129"/>
      <c r="E25" s="129"/>
      <c r="F25" s="129"/>
      <c r="G25" s="129"/>
      <c r="H25" s="129"/>
      <c r="I25" s="129"/>
      <c r="J25" s="129"/>
      <c r="K25" s="129"/>
      <c r="L25" s="129"/>
      <c r="M25" s="37" t="s">
        <v>74</v>
      </c>
    </row>
    <row r="26" spans="1:13" s="1" customFormat="1" ht="191.25" x14ac:dyDescent="0.25">
      <c r="A26" s="59"/>
      <c r="B26" s="60" t="s">
        <v>29</v>
      </c>
      <c r="C26" s="61" t="s">
        <v>30</v>
      </c>
      <c r="D26" s="62">
        <v>9</v>
      </c>
      <c r="E26" s="63">
        <f>D26*850</f>
        <v>7650</v>
      </c>
      <c r="F26" s="63">
        <v>0</v>
      </c>
      <c r="G26" s="63">
        <v>0</v>
      </c>
      <c r="H26" s="63">
        <v>0</v>
      </c>
      <c r="I26" s="63">
        <v>0</v>
      </c>
      <c r="J26" s="63">
        <f t="shared" ref="J26:J27" si="4">SUM(E26:H26)</f>
        <v>7650</v>
      </c>
      <c r="K26" s="61" t="s">
        <v>34</v>
      </c>
      <c r="L26" s="62" t="s">
        <v>31</v>
      </c>
      <c r="M26" s="64" t="s">
        <v>92</v>
      </c>
    </row>
    <row r="27" spans="1:13" ht="242.25" x14ac:dyDescent="0.25">
      <c r="A27" s="59"/>
      <c r="B27" s="65" t="s">
        <v>32</v>
      </c>
      <c r="C27" s="61" t="s">
        <v>35</v>
      </c>
      <c r="D27" s="62">
        <v>3</v>
      </c>
      <c r="E27" s="63">
        <f>1599*0.9*D27</f>
        <v>4317.3</v>
      </c>
      <c r="F27" s="63">
        <v>0</v>
      </c>
      <c r="G27" s="63">
        <v>0</v>
      </c>
      <c r="H27" s="63">
        <v>0</v>
      </c>
      <c r="I27" s="63">
        <v>0</v>
      </c>
      <c r="J27" s="63">
        <f t="shared" si="4"/>
        <v>4317.3</v>
      </c>
      <c r="K27" s="61" t="s">
        <v>36</v>
      </c>
      <c r="L27" s="62" t="s">
        <v>33</v>
      </c>
      <c r="M27" s="64" t="s">
        <v>101</v>
      </c>
    </row>
  </sheetData>
  <mergeCells count="15">
    <mergeCell ref="A9:L9"/>
    <mergeCell ref="A14:L14"/>
    <mergeCell ref="A20:L20"/>
    <mergeCell ref="A25:L25"/>
    <mergeCell ref="A2:H2"/>
    <mergeCell ref="A3:H3"/>
    <mergeCell ref="A4:H4"/>
    <mergeCell ref="A5:H5"/>
    <mergeCell ref="A6:A7"/>
    <mergeCell ref="B6:B7"/>
    <mergeCell ref="C6:C7"/>
    <mergeCell ref="D6:D7"/>
    <mergeCell ref="E6:J6"/>
    <mergeCell ref="K6:K7"/>
    <mergeCell ref="L6:L7"/>
  </mergeCells>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8"/>
  <sheetViews>
    <sheetView showGridLines="0" workbookViewId="0">
      <selection activeCell="L5" sqref="L5"/>
    </sheetView>
  </sheetViews>
  <sheetFormatPr defaultRowHeight="12.75" x14ac:dyDescent="0.2"/>
  <cols>
    <col min="1" max="1" width="9.140625" style="76"/>
    <col min="2" max="2" width="16" style="76" customWidth="1"/>
    <col min="3" max="3" width="35" style="76" customWidth="1"/>
    <col min="4" max="4" width="10.85546875" style="76" customWidth="1"/>
    <col min="5" max="5" width="12.5703125" style="76" customWidth="1"/>
    <col min="6" max="7" width="10.7109375" style="76" bestFit="1" customWidth="1"/>
    <col min="8" max="9" width="9.140625" style="76"/>
    <col min="10" max="10" width="13.140625" style="76" customWidth="1"/>
    <col min="11" max="11" width="38" style="76" customWidth="1"/>
    <col min="12" max="12" width="25.42578125" style="76" customWidth="1"/>
    <col min="13" max="13" width="11.42578125" style="76" customWidth="1"/>
    <col min="14" max="14" width="16.28515625" style="76" customWidth="1"/>
    <col min="15" max="15" width="12.85546875" style="76" customWidth="1"/>
    <col min="16" max="16384" width="9.140625" style="76"/>
  </cols>
  <sheetData>
    <row r="1" spans="1:15" x14ac:dyDescent="0.2">
      <c r="A1" s="142" t="s">
        <v>4</v>
      </c>
      <c r="B1" s="142" t="s">
        <v>0</v>
      </c>
      <c r="C1" s="142" t="s">
        <v>6</v>
      </c>
      <c r="D1" s="142" t="s">
        <v>3</v>
      </c>
      <c r="E1" s="144" t="s">
        <v>8</v>
      </c>
      <c r="F1" s="145"/>
      <c r="G1" s="145"/>
      <c r="H1" s="145"/>
      <c r="I1" s="145"/>
      <c r="J1" s="146"/>
      <c r="K1" s="142" t="s">
        <v>7</v>
      </c>
      <c r="L1" s="147" t="s">
        <v>13</v>
      </c>
      <c r="M1" s="150" t="s">
        <v>98</v>
      </c>
    </row>
    <row r="2" spans="1:15" ht="51" x14ac:dyDescent="0.2">
      <c r="A2" s="143"/>
      <c r="B2" s="143"/>
      <c r="C2" s="143"/>
      <c r="D2" s="143"/>
      <c r="E2" s="75" t="s">
        <v>1</v>
      </c>
      <c r="F2" s="75" t="s">
        <v>11</v>
      </c>
      <c r="G2" s="75" t="s">
        <v>12</v>
      </c>
      <c r="H2" s="75" t="s">
        <v>5</v>
      </c>
      <c r="I2" s="75" t="s">
        <v>10</v>
      </c>
      <c r="J2" s="75" t="s">
        <v>2</v>
      </c>
      <c r="K2" s="143"/>
      <c r="L2" s="148"/>
      <c r="M2" s="150"/>
    </row>
    <row r="3" spans="1:15" x14ac:dyDescent="0.2">
      <c r="A3" s="151" t="s">
        <v>9</v>
      </c>
      <c r="B3" s="152"/>
      <c r="C3" s="152"/>
      <c r="D3" s="152"/>
      <c r="E3" s="152"/>
      <c r="F3" s="152"/>
      <c r="G3" s="152"/>
      <c r="H3" s="152"/>
      <c r="I3" s="152"/>
      <c r="J3" s="152"/>
      <c r="K3" s="152"/>
      <c r="L3" s="152"/>
      <c r="M3" s="152"/>
    </row>
    <row r="4" spans="1:15" ht="156.75" customHeight="1" x14ac:dyDescent="0.2">
      <c r="A4" s="59">
        <v>1</v>
      </c>
      <c r="B4" s="110" t="s">
        <v>29</v>
      </c>
      <c r="C4" s="61" t="s">
        <v>30</v>
      </c>
      <c r="D4" s="62">
        <v>9</v>
      </c>
      <c r="E4" s="63">
        <f>850*9</f>
        <v>7650</v>
      </c>
      <c r="F4" s="63">
        <v>0</v>
      </c>
      <c r="G4" s="63">
        <v>0</v>
      </c>
      <c r="H4" s="63">
        <v>0</v>
      </c>
      <c r="I4" s="63">
        <v>0</v>
      </c>
      <c r="J4" s="108">
        <f t="shared" ref="J4:J9" si="0">SUM(E4:H4)</f>
        <v>7650</v>
      </c>
      <c r="K4" s="61" t="s">
        <v>34</v>
      </c>
      <c r="L4" s="109" t="s">
        <v>31</v>
      </c>
      <c r="M4" s="98" t="s">
        <v>99</v>
      </c>
      <c r="O4" s="81"/>
    </row>
    <row r="5" spans="1:15" ht="237.75" customHeight="1" x14ac:dyDescent="0.2">
      <c r="A5" s="82">
        <v>2</v>
      </c>
      <c r="B5" s="83" t="s">
        <v>19</v>
      </c>
      <c r="C5" s="83" t="s">
        <v>20</v>
      </c>
      <c r="D5" s="84">
        <v>6</v>
      </c>
      <c r="E5" s="85">
        <v>34800</v>
      </c>
      <c r="F5" s="79">
        <v>0</v>
      </c>
      <c r="G5" s="79">
        <v>0</v>
      </c>
      <c r="H5" s="79">
        <v>0</v>
      </c>
      <c r="I5" s="79">
        <v>0</v>
      </c>
      <c r="J5" s="80">
        <f t="shared" si="0"/>
        <v>34800</v>
      </c>
      <c r="K5" s="77" t="s">
        <v>21</v>
      </c>
      <c r="L5" s="95" t="s">
        <v>22</v>
      </c>
      <c r="M5" s="98" t="s">
        <v>99</v>
      </c>
      <c r="O5" s="81"/>
    </row>
    <row r="6" spans="1:15" ht="191.25" x14ac:dyDescent="0.2">
      <c r="A6" s="82">
        <v>3</v>
      </c>
      <c r="B6" s="86" t="s">
        <v>15</v>
      </c>
      <c r="C6" s="83" t="s">
        <v>16</v>
      </c>
      <c r="D6" s="84">
        <v>1</v>
      </c>
      <c r="E6" s="85">
        <v>9780.1</v>
      </c>
      <c r="F6" s="79">
        <v>0</v>
      </c>
      <c r="G6" s="79">
        <v>0</v>
      </c>
      <c r="H6" s="79">
        <v>0</v>
      </c>
      <c r="I6" s="79">
        <v>0</v>
      </c>
      <c r="J6" s="80">
        <f>SUM(E6:H6)</f>
        <v>9780.1</v>
      </c>
      <c r="K6" s="77" t="s">
        <v>17</v>
      </c>
      <c r="L6" s="95" t="s">
        <v>18</v>
      </c>
      <c r="M6" s="98" t="s">
        <v>100</v>
      </c>
      <c r="O6" s="81"/>
    </row>
    <row r="7" spans="1:15" ht="165.75" x14ac:dyDescent="0.2">
      <c r="A7" s="87">
        <v>4</v>
      </c>
      <c r="B7" s="88" t="s">
        <v>26</v>
      </c>
      <c r="C7" s="88" t="s">
        <v>27</v>
      </c>
      <c r="D7" s="89">
        <v>6</v>
      </c>
      <c r="E7" s="80">
        <v>55200</v>
      </c>
      <c r="F7" s="79">
        <v>0</v>
      </c>
      <c r="G7" s="79">
        <v>0</v>
      </c>
      <c r="H7" s="79">
        <v>0</v>
      </c>
      <c r="I7" s="79">
        <v>0</v>
      </c>
      <c r="J7" s="80">
        <f>SUM(E7:H7)</f>
        <v>55200</v>
      </c>
      <c r="K7" s="88" t="s">
        <v>21</v>
      </c>
      <c r="L7" s="96" t="s">
        <v>28</v>
      </c>
      <c r="M7" s="98" t="s">
        <v>99</v>
      </c>
      <c r="O7" s="81"/>
    </row>
    <row r="8" spans="1:15" ht="191.25" x14ac:dyDescent="0.2">
      <c r="A8" s="59">
        <v>5</v>
      </c>
      <c r="B8" s="65" t="s">
        <v>32</v>
      </c>
      <c r="C8" s="61" t="s">
        <v>35</v>
      </c>
      <c r="D8" s="62">
        <v>3</v>
      </c>
      <c r="E8" s="63">
        <f>1599*0.9*D8</f>
        <v>4317.3</v>
      </c>
      <c r="F8" s="63">
        <v>0</v>
      </c>
      <c r="G8" s="63">
        <v>0</v>
      </c>
      <c r="H8" s="63">
        <v>0</v>
      </c>
      <c r="I8" s="63">
        <v>0</v>
      </c>
      <c r="J8" s="108">
        <f t="shared" si="0"/>
        <v>4317.3</v>
      </c>
      <c r="K8" s="61" t="s">
        <v>36</v>
      </c>
      <c r="L8" s="109" t="s">
        <v>33</v>
      </c>
      <c r="M8" s="98" t="s">
        <v>99</v>
      </c>
      <c r="O8" s="81"/>
    </row>
    <row r="9" spans="1:15" ht="63.75" x14ac:dyDescent="0.2">
      <c r="A9" s="82">
        <v>6</v>
      </c>
      <c r="B9" s="83" t="s">
        <v>37</v>
      </c>
      <c r="C9" s="77" t="s">
        <v>38</v>
      </c>
      <c r="D9" s="78">
        <v>2</v>
      </c>
      <c r="E9" s="85">
        <v>11452</v>
      </c>
      <c r="F9" s="85">
        <v>0</v>
      </c>
      <c r="G9" s="85">
        <v>0</v>
      </c>
      <c r="H9" s="85">
        <v>0</v>
      </c>
      <c r="I9" s="79">
        <v>0</v>
      </c>
      <c r="J9" s="80">
        <f t="shared" si="0"/>
        <v>11452</v>
      </c>
      <c r="K9" s="77" t="s">
        <v>39</v>
      </c>
      <c r="L9" s="94" t="s">
        <v>40</v>
      </c>
      <c r="M9" s="98" t="s">
        <v>100</v>
      </c>
      <c r="O9" s="81"/>
    </row>
    <row r="10" spans="1:15" ht="178.5" x14ac:dyDescent="0.2">
      <c r="A10" s="74">
        <v>9</v>
      </c>
      <c r="B10" s="47" t="s">
        <v>48</v>
      </c>
      <c r="C10" s="48" t="s">
        <v>49</v>
      </c>
      <c r="D10" s="49">
        <v>9</v>
      </c>
      <c r="E10" s="50">
        <f>1300*D10</f>
        <v>11700</v>
      </c>
      <c r="F10" s="50">
        <v>0</v>
      </c>
      <c r="G10" s="50">
        <v>0</v>
      </c>
      <c r="H10" s="50">
        <v>0</v>
      </c>
      <c r="I10" s="50">
        <v>0</v>
      </c>
      <c r="J10" s="50">
        <f t="shared" ref="J10" si="1">I10+H10+G10+F10+E10</f>
        <v>11700</v>
      </c>
      <c r="K10" s="48" t="s">
        <v>50</v>
      </c>
      <c r="L10" s="51" t="s">
        <v>51</v>
      </c>
      <c r="M10" s="98" t="s">
        <v>100</v>
      </c>
      <c r="O10" s="81"/>
    </row>
    <row r="12" spans="1:15" x14ac:dyDescent="0.2">
      <c r="D12" s="91" t="s">
        <v>104</v>
      </c>
      <c r="E12" s="92">
        <f>SUM(E4:E11)</f>
        <v>134899.40000000002</v>
      </c>
      <c r="F12" s="92">
        <f>SUM(F4:F11)</f>
        <v>0</v>
      </c>
      <c r="G12" s="92">
        <f>SUM(G4:G11)</f>
        <v>0</v>
      </c>
      <c r="H12" s="92">
        <f>SUM(H4:H11)</f>
        <v>0</v>
      </c>
      <c r="I12" s="92">
        <f>SUM(I4:I11)</f>
        <v>0</v>
      </c>
      <c r="J12" s="93">
        <f t="shared" ref="J12" si="2">SUM(E12:I12)</f>
        <v>134899.40000000002</v>
      </c>
    </row>
    <row r="14" spans="1:15" x14ac:dyDescent="0.2">
      <c r="A14" s="142" t="s">
        <v>4</v>
      </c>
      <c r="B14" s="142" t="s">
        <v>0</v>
      </c>
      <c r="C14" s="142" t="s">
        <v>6</v>
      </c>
      <c r="D14" s="142" t="s">
        <v>3</v>
      </c>
      <c r="E14" s="144" t="s">
        <v>8</v>
      </c>
      <c r="F14" s="145"/>
      <c r="G14" s="145"/>
      <c r="H14" s="145"/>
      <c r="I14" s="145"/>
      <c r="J14" s="146"/>
      <c r="K14" s="142" t="s">
        <v>7</v>
      </c>
      <c r="L14" s="147" t="s">
        <v>13</v>
      </c>
      <c r="M14" s="150" t="s">
        <v>98</v>
      </c>
    </row>
    <row r="15" spans="1:15" ht="51" x14ac:dyDescent="0.2">
      <c r="A15" s="143"/>
      <c r="B15" s="143"/>
      <c r="C15" s="143"/>
      <c r="D15" s="143"/>
      <c r="E15" s="75" t="s">
        <v>1</v>
      </c>
      <c r="F15" s="75" t="s">
        <v>11</v>
      </c>
      <c r="G15" s="75" t="s">
        <v>12</v>
      </c>
      <c r="H15" s="75" t="s">
        <v>5</v>
      </c>
      <c r="I15" s="75" t="s">
        <v>10</v>
      </c>
      <c r="J15" s="75" t="s">
        <v>2</v>
      </c>
      <c r="K15" s="143"/>
      <c r="L15" s="148"/>
      <c r="M15" s="150"/>
    </row>
    <row r="16" spans="1:15" x14ac:dyDescent="0.2">
      <c r="A16" s="153" t="s">
        <v>41</v>
      </c>
      <c r="B16" s="154"/>
      <c r="C16" s="154"/>
      <c r="D16" s="154"/>
      <c r="E16" s="154"/>
      <c r="F16" s="154"/>
      <c r="G16" s="154"/>
      <c r="H16" s="154"/>
      <c r="I16" s="154"/>
      <c r="J16" s="154"/>
      <c r="K16" s="154"/>
      <c r="L16" s="154"/>
      <c r="M16" s="154"/>
    </row>
    <row r="17" spans="1:15" ht="51" x14ac:dyDescent="0.2">
      <c r="A17" s="82">
        <v>7</v>
      </c>
      <c r="B17" s="83" t="s">
        <v>42</v>
      </c>
      <c r="C17" s="83" t="s">
        <v>43</v>
      </c>
      <c r="D17" s="84">
        <v>3</v>
      </c>
      <c r="E17" s="85">
        <v>11500</v>
      </c>
      <c r="F17" s="85">
        <v>7070.2</v>
      </c>
      <c r="G17" s="85">
        <v>3000</v>
      </c>
      <c r="H17" s="85">
        <v>0</v>
      </c>
      <c r="I17" s="79">
        <v>0</v>
      </c>
      <c r="J17" s="85">
        <f>SUM(E17:I17)</f>
        <v>21570.2</v>
      </c>
      <c r="K17" s="77"/>
      <c r="L17" s="97" t="s">
        <v>44</v>
      </c>
      <c r="M17" s="98" t="s">
        <v>99</v>
      </c>
      <c r="O17" s="81"/>
    </row>
    <row r="18" spans="1:15" ht="191.25" x14ac:dyDescent="0.2">
      <c r="A18" s="74">
        <v>8</v>
      </c>
      <c r="B18" s="47" t="s">
        <v>86</v>
      </c>
      <c r="C18" s="48" t="s">
        <v>89</v>
      </c>
      <c r="D18" s="49">
        <v>6</v>
      </c>
      <c r="E18" s="50">
        <f>D18*150</f>
        <v>900</v>
      </c>
      <c r="F18" s="50">
        <v>0</v>
      </c>
      <c r="G18" s="50">
        <v>0</v>
      </c>
      <c r="H18" s="50">
        <v>0</v>
      </c>
      <c r="I18" s="50">
        <v>0</v>
      </c>
      <c r="J18" s="50">
        <f t="shared" ref="J18" si="3">I18+H18+G18+F18+E18</f>
        <v>900</v>
      </c>
      <c r="K18" s="48" t="s">
        <v>87</v>
      </c>
      <c r="L18" s="51" t="s">
        <v>102</v>
      </c>
      <c r="M18" s="98" t="s">
        <v>99</v>
      </c>
    </row>
    <row r="21" spans="1:15" x14ac:dyDescent="0.2">
      <c r="D21" s="91" t="s">
        <v>103</v>
      </c>
      <c r="E21" s="92">
        <f>SUM(E17:E20)</f>
        <v>12400</v>
      </c>
      <c r="F21" s="92">
        <f>SUM(F17:F20)</f>
        <v>7070.2</v>
      </c>
      <c r="G21" s="92">
        <f>SUM(G17:G20)</f>
        <v>3000</v>
      </c>
      <c r="H21" s="92">
        <f>SUM(H17:H20)</f>
        <v>0</v>
      </c>
      <c r="I21" s="92">
        <f>SUM(I17:I20)</f>
        <v>0</v>
      </c>
      <c r="J21" s="93">
        <f t="shared" ref="J21" si="4">SUM(E21:I21)</f>
        <v>22470.2</v>
      </c>
    </row>
    <row r="23" spans="1:15" x14ac:dyDescent="0.2">
      <c r="A23" s="111"/>
      <c r="B23" s="111"/>
    </row>
    <row r="24" spans="1:15" x14ac:dyDescent="0.2">
      <c r="A24" s="113"/>
      <c r="B24" s="111"/>
      <c r="C24" s="112"/>
      <c r="D24" s="91" t="s">
        <v>105</v>
      </c>
      <c r="E24" s="92">
        <f t="shared" ref="E24:J24" si="5">SUM(E12,E21)</f>
        <v>147299.40000000002</v>
      </c>
      <c r="F24" s="92">
        <f t="shared" si="5"/>
        <v>7070.2</v>
      </c>
      <c r="G24" s="92">
        <f t="shared" si="5"/>
        <v>3000</v>
      </c>
      <c r="H24" s="92">
        <f t="shared" si="5"/>
        <v>0</v>
      </c>
      <c r="I24" s="92">
        <f t="shared" si="5"/>
        <v>0</v>
      </c>
      <c r="J24" s="93">
        <f t="shared" si="5"/>
        <v>157369.60000000003</v>
      </c>
    </row>
    <row r="26" spans="1:15" x14ac:dyDescent="0.2">
      <c r="G26" s="76" t="s">
        <v>106</v>
      </c>
      <c r="J26" s="81">
        <f>'0. Aprovados ADM Mar-22'!J22</f>
        <v>157410.79999999999</v>
      </c>
      <c r="K26" s="81"/>
    </row>
    <row r="27" spans="1:15" x14ac:dyDescent="0.2">
      <c r="G27" s="76" t="s">
        <v>107</v>
      </c>
      <c r="J27" s="81">
        <f>J24</f>
        <v>157369.60000000003</v>
      </c>
      <c r="K27" s="81"/>
    </row>
    <row r="28" spans="1:15" ht="36.75" customHeight="1" x14ac:dyDescent="0.2">
      <c r="G28" s="149" t="s">
        <v>97</v>
      </c>
      <c r="H28" s="149"/>
      <c r="J28" s="81">
        <f>J24-'0. Aprovados ADM Mar-22'!J22</f>
        <v>-41.199999999953434</v>
      </c>
    </row>
  </sheetData>
  <mergeCells count="19">
    <mergeCell ref="M1:M2"/>
    <mergeCell ref="M14:M15"/>
    <mergeCell ref="A3:M3"/>
    <mergeCell ref="A16:M16"/>
    <mergeCell ref="L1:L2"/>
    <mergeCell ref="A1:A2"/>
    <mergeCell ref="B1:B2"/>
    <mergeCell ref="C1:C2"/>
    <mergeCell ref="D1:D2"/>
    <mergeCell ref="E1:J1"/>
    <mergeCell ref="K1:K2"/>
    <mergeCell ref="K14:K15"/>
    <mergeCell ref="L14:L15"/>
    <mergeCell ref="G28:H28"/>
    <mergeCell ref="A14:A15"/>
    <mergeCell ref="B14:B15"/>
    <mergeCell ref="C14:C15"/>
    <mergeCell ref="D14:D15"/>
    <mergeCell ref="E14:J14"/>
  </mergeCells>
  <pageMargins left="0.511811024" right="0.511811024" top="0.78740157499999996" bottom="0.78740157499999996" header="0.31496062000000002" footer="0.31496062000000002"/>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showGridLines="0" workbookViewId="0">
      <selection activeCell="A5" sqref="A5"/>
    </sheetView>
  </sheetViews>
  <sheetFormatPr defaultRowHeight="12.75" x14ac:dyDescent="0.2"/>
  <cols>
    <col min="1" max="2" width="9.140625" style="76"/>
    <col min="3" max="3" width="15" style="76" customWidth="1"/>
    <col min="4" max="4" width="9.140625" style="76"/>
    <col min="5" max="5" width="10.28515625" style="76" bestFit="1" customWidth="1"/>
    <col min="6" max="9" width="9.140625" style="76"/>
    <col min="10" max="10" width="10.28515625" style="76" bestFit="1" customWidth="1"/>
    <col min="11" max="11" width="27.85546875" style="76" customWidth="1"/>
    <col min="12" max="12" width="16.5703125" style="76" customWidth="1"/>
    <col min="13" max="13" width="19.7109375" style="76" customWidth="1"/>
    <col min="14" max="16384" width="9.140625" style="76"/>
  </cols>
  <sheetData>
    <row r="1" spans="1:13" x14ac:dyDescent="0.2">
      <c r="A1" s="155" t="s">
        <v>4</v>
      </c>
      <c r="B1" s="155" t="s">
        <v>0</v>
      </c>
      <c r="C1" s="155" t="s">
        <v>6</v>
      </c>
      <c r="D1" s="155" t="s">
        <v>3</v>
      </c>
      <c r="E1" s="155" t="s">
        <v>8</v>
      </c>
      <c r="F1" s="155"/>
      <c r="G1" s="155"/>
      <c r="H1" s="155"/>
      <c r="I1" s="155"/>
      <c r="J1" s="155"/>
      <c r="K1" s="155" t="s">
        <v>7</v>
      </c>
      <c r="L1" s="155" t="s">
        <v>13</v>
      </c>
      <c r="M1" s="156" t="s">
        <v>74</v>
      </c>
    </row>
    <row r="2" spans="1:13" ht="51" x14ac:dyDescent="0.2">
      <c r="A2" s="155"/>
      <c r="B2" s="155"/>
      <c r="C2" s="155"/>
      <c r="D2" s="155"/>
      <c r="E2" s="75" t="s">
        <v>1</v>
      </c>
      <c r="F2" s="75" t="s">
        <v>11</v>
      </c>
      <c r="G2" s="75" t="s">
        <v>12</v>
      </c>
      <c r="H2" s="75" t="s">
        <v>5</v>
      </c>
      <c r="I2" s="75" t="s">
        <v>10</v>
      </c>
      <c r="J2" s="75" t="s">
        <v>2</v>
      </c>
      <c r="K2" s="155"/>
      <c r="L2" s="155"/>
      <c r="M2" s="156"/>
    </row>
    <row r="4" spans="1:13" ht="331.5" x14ac:dyDescent="0.2">
      <c r="A4" s="59">
        <v>1</v>
      </c>
      <c r="B4" s="65" t="s">
        <v>32</v>
      </c>
      <c r="C4" s="61" t="s">
        <v>35</v>
      </c>
      <c r="D4" s="62">
        <v>2</v>
      </c>
      <c r="E4" s="63">
        <f>1599*0.9*D4</f>
        <v>2878.2000000000003</v>
      </c>
      <c r="F4" s="63">
        <v>0</v>
      </c>
      <c r="G4" s="63">
        <v>0</v>
      </c>
      <c r="H4" s="63">
        <v>0</v>
      </c>
      <c r="I4" s="63">
        <v>0</v>
      </c>
      <c r="J4" s="63">
        <f t="shared" ref="J4" si="0">SUM(E4:H4)</f>
        <v>2878.2000000000003</v>
      </c>
      <c r="K4" s="61" t="s">
        <v>36</v>
      </c>
      <c r="L4" s="62" t="s">
        <v>33</v>
      </c>
      <c r="M4" s="64" t="s">
        <v>101</v>
      </c>
    </row>
  </sheetData>
  <mergeCells count="8">
    <mergeCell ref="L1:L2"/>
    <mergeCell ref="M1:M2"/>
    <mergeCell ref="A1:A2"/>
    <mergeCell ref="B1:B2"/>
    <mergeCell ref="C1:C2"/>
    <mergeCell ref="D1:D2"/>
    <mergeCell ref="E1:J1"/>
    <mergeCell ref="K1:K2"/>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election activeCell="C4" sqref="C4"/>
    </sheetView>
  </sheetViews>
  <sheetFormatPr defaultRowHeight="12.75" x14ac:dyDescent="0.2"/>
  <cols>
    <col min="1" max="1" width="9.140625" style="76"/>
    <col min="2" max="2" width="22" style="76" customWidth="1"/>
    <col min="3" max="3" width="28" style="76" customWidth="1"/>
    <col min="4" max="4" width="14.42578125" style="76" customWidth="1"/>
    <col min="5" max="5" width="10.85546875" style="76" customWidth="1"/>
    <col min="6" max="6" width="9.140625" style="76"/>
    <col min="7" max="7" width="12.140625" style="76" customWidth="1"/>
    <col min="8" max="8" width="13.7109375" style="76" customWidth="1"/>
    <col min="9" max="9" width="9.140625" style="76"/>
    <col min="10" max="10" width="13.28515625" style="76" customWidth="1"/>
    <col min="11" max="11" width="45.140625" style="76" customWidth="1"/>
    <col min="12" max="12" width="11.85546875" style="76" customWidth="1"/>
    <col min="13" max="16384" width="9.140625" style="76"/>
  </cols>
  <sheetData>
    <row r="1" spans="1:13" ht="14.25" customHeight="1" x14ac:dyDescent="0.2">
      <c r="A1" s="161" t="s">
        <v>4</v>
      </c>
      <c r="B1" s="161" t="s">
        <v>0</v>
      </c>
      <c r="C1" s="161" t="s">
        <v>6</v>
      </c>
      <c r="D1" s="161" t="s">
        <v>3</v>
      </c>
      <c r="E1" s="163" t="s">
        <v>8</v>
      </c>
      <c r="F1" s="163"/>
      <c r="G1" s="163"/>
      <c r="H1" s="163"/>
      <c r="I1" s="163"/>
      <c r="J1" s="163"/>
      <c r="K1" s="161" t="s">
        <v>7</v>
      </c>
      <c r="L1" s="157" t="s">
        <v>13</v>
      </c>
      <c r="M1" s="159" t="s">
        <v>76</v>
      </c>
    </row>
    <row r="2" spans="1:13" ht="51" x14ac:dyDescent="0.2">
      <c r="A2" s="162"/>
      <c r="B2" s="162"/>
      <c r="C2" s="162"/>
      <c r="D2" s="162"/>
      <c r="E2" s="99" t="s">
        <v>1</v>
      </c>
      <c r="F2" s="99" t="s">
        <v>11</v>
      </c>
      <c r="G2" s="99" t="s">
        <v>12</v>
      </c>
      <c r="H2" s="99" t="s">
        <v>5</v>
      </c>
      <c r="I2" s="99" t="s">
        <v>10</v>
      </c>
      <c r="J2" s="99" t="s">
        <v>2</v>
      </c>
      <c r="K2" s="162"/>
      <c r="L2" s="158"/>
      <c r="M2" s="160"/>
    </row>
    <row r="3" spans="1:13" ht="63.75" x14ac:dyDescent="0.2">
      <c r="A3" s="100">
        <v>1</v>
      </c>
      <c r="B3" s="101" t="s">
        <v>77</v>
      </c>
      <c r="C3" s="77" t="s">
        <v>62</v>
      </c>
      <c r="D3" s="102">
        <v>20</v>
      </c>
      <c r="E3" s="103"/>
      <c r="F3" s="103"/>
      <c r="G3" s="103"/>
      <c r="H3" s="103"/>
      <c r="I3" s="103"/>
      <c r="J3" s="103">
        <v>7740</v>
      </c>
      <c r="K3" s="77" t="s">
        <v>78</v>
      </c>
      <c r="L3" s="104" t="s">
        <v>40</v>
      </c>
      <c r="M3" s="98">
        <v>21</v>
      </c>
    </row>
    <row r="4" spans="1:13" ht="114.75" x14ac:dyDescent="0.2">
      <c r="A4" s="100">
        <v>2</v>
      </c>
      <c r="B4" s="101" t="s">
        <v>57</v>
      </c>
      <c r="C4" s="77" t="s">
        <v>58</v>
      </c>
      <c r="D4" s="102">
        <v>15</v>
      </c>
      <c r="E4" s="103"/>
      <c r="F4" s="103"/>
      <c r="G4" s="103"/>
      <c r="H4" s="103"/>
      <c r="I4" s="103"/>
      <c r="J4" s="103">
        <v>5733.7</v>
      </c>
      <c r="K4" s="77" t="s">
        <v>59</v>
      </c>
      <c r="L4" s="104" t="s">
        <v>40</v>
      </c>
      <c r="M4" s="98">
        <v>14</v>
      </c>
    </row>
    <row r="5" spans="1:13" ht="102" x14ac:dyDescent="0.2">
      <c r="A5" s="100">
        <v>3</v>
      </c>
      <c r="B5" s="101" t="s">
        <v>80</v>
      </c>
      <c r="C5" s="77" t="s">
        <v>66</v>
      </c>
      <c r="D5" s="102">
        <v>20</v>
      </c>
      <c r="E5" s="103"/>
      <c r="F5" s="103"/>
      <c r="G5" s="103"/>
      <c r="H5" s="103"/>
      <c r="I5" s="103"/>
      <c r="J5" s="103">
        <v>7281.96</v>
      </c>
      <c r="K5" s="77" t="s">
        <v>61</v>
      </c>
      <c r="L5" s="104" t="s">
        <v>40</v>
      </c>
      <c r="M5" s="98">
        <v>21</v>
      </c>
    </row>
    <row r="6" spans="1:13" ht="89.25" x14ac:dyDescent="0.2">
      <c r="A6" s="100">
        <v>4</v>
      </c>
      <c r="B6" s="101" t="s">
        <v>67</v>
      </c>
      <c r="C6" s="77" t="s">
        <v>68</v>
      </c>
      <c r="D6" s="102">
        <v>20</v>
      </c>
      <c r="E6" s="103"/>
      <c r="F6" s="103"/>
      <c r="G6" s="103"/>
      <c r="H6" s="103"/>
      <c r="I6" s="103"/>
      <c r="J6" s="103">
        <v>5160.3999999999996</v>
      </c>
      <c r="K6" s="77" t="s">
        <v>69</v>
      </c>
      <c r="L6" s="104" t="s">
        <v>40</v>
      </c>
      <c r="M6" s="98"/>
    </row>
    <row r="7" spans="1:13" ht="102" x14ac:dyDescent="0.2">
      <c r="A7" s="100">
        <v>5</v>
      </c>
      <c r="B7" s="101" t="s">
        <v>75</v>
      </c>
      <c r="C7" s="77" t="s">
        <v>60</v>
      </c>
      <c r="D7" s="102">
        <v>20</v>
      </c>
      <c r="E7" s="103"/>
      <c r="F7" s="103"/>
      <c r="G7" s="103"/>
      <c r="H7" s="103"/>
      <c r="I7" s="103"/>
      <c r="J7" s="103">
        <v>7281.96</v>
      </c>
      <c r="K7" s="77" t="s">
        <v>61</v>
      </c>
      <c r="L7" s="104" t="s">
        <v>40</v>
      </c>
      <c r="M7" s="98">
        <v>21</v>
      </c>
    </row>
    <row r="8" spans="1:13" ht="63.75" x14ac:dyDescent="0.2">
      <c r="A8" s="100">
        <v>6</v>
      </c>
      <c r="B8" s="101" t="s">
        <v>79</v>
      </c>
      <c r="C8" s="77" t="s">
        <v>64</v>
      </c>
      <c r="D8" s="102">
        <v>20</v>
      </c>
      <c r="E8" s="103"/>
      <c r="F8" s="103"/>
      <c r="G8" s="103"/>
      <c r="H8" s="103"/>
      <c r="I8" s="103"/>
      <c r="J8" s="103">
        <v>7740</v>
      </c>
      <c r="K8" s="77" t="s">
        <v>65</v>
      </c>
      <c r="L8" s="104" t="s">
        <v>40</v>
      </c>
      <c r="M8" s="98">
        <v>21</v>
      </c>
    </row>
    <row r="9" spans="1:13" ht="63.75" x14ac:dyDescent="0.2">
      <c r="A9" s="105">
        <v>7</v>
      </c>
      <c r="B9" s="101" t="s">
        <v>81</v>
      </c>
      <c r="C9" s="77" t="s">
        <v>73</v>
      </c>
      <c r="D9" s="102">
        <v>20</v>
      </c>
      <c r="E9" s="106"/>
      <c r="F9" s="106"/>
      <c r="G9" s="106"/>
      <c r="H9" s="106"/>
      <c r="I9" s="103"/>
      <c r="J9" s="103">
        <v>7740</v>
      </c>
      <c r="K9" s="77" t="s">
        <v>63</v>
      </c>
      <c r="L9" s="104" t="s">
        <v>40</v>
      </c>
      <c r="M9" s="98">
        <v>21</v>
      </c>
    </row>
    <row r="10" spans="1:13" ht="76.5" x14ac:dyDescent="0.2">
      <c r="A10" s="100">
        <v>8</v>
      </c>
      <c r="B10" s="101" t="s">
        <v>70</v>
      </c>
      <c r="C10" s="77" t="s">
        <v>71</v>
      </c>
      <c r="D10" s="102">
        <v>15</v>
      </c>
      <c r="E10" s="103"/>
      <c r="F10" s="103"/>
      <c r="G10" s="103"/>
      <c r="H10" s="103"/>
      <c r="I10" s="103"/>
      <c r="J10" s="103">
        <v>7740</v>
      </c>
      <c r="K10" s="77" t="s">
        <v>72</v>
      </c>
      <c r="L10" s="104" t="s">
        <v>40</v>
      </c>
      <c r="M10" s="98">
        <v>21</v>
      </c>
    </row>
    <row r="13" spans="1:13" x14ac:dyDescent="0.2">
      <c r="I13" s="90" t="s">
        <v>82</v>
      </c>
      <c r="J13" s="107">
        <f>SUM(J2:J10)</f>
        <v>56418.02</v>
      </c>
    </row>
  </sheetData>
  <mergeCells count="8">
    <mergeCell ref="L1:L2"/>
    <mergeCell ref="M1:M2"/>
    <mergeCell ref="A1:A2"/>
    <mergeCell ref="B1:B2"/>
    <mergeCell ref="C1:C2"/>
    <mergeCell ref="D1:D2"/>
    <mergeCell ref="E1:J1"/>
    <mergeCell ref="K1:K2"/>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0. Aprovados ADM Mar-22</vt:lpstr>
      <vt:lpstr>1. Alterações propostas</vt:lpstr>
      <vt:lpstr>2. Plano Consolidado - Abr-22</vt:lpstr>
      <vt:lpstr>3. Pendente orçamento</vt:lpstr>
      <vt:lpstr>4. Instrutoria Interna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Juliana Haas</dc:creator>
  <cp:lastModifiedBy>Francisco Riedi</cp:lastModifiedBy>
  <cp:lastPrinted>2017-10-26T11:44:02Z</cp:lastPrinted>
  <dcterms:created xsi:type="dcterms:W3CDTF">2016-09-21T14:03:44Z</dcterms:created>
  <dcterms:modified xsi:type="dcterms:W3CDTF">2022-04-12T11:34:09Z</dcterms:modified>
</cp:coreProperties>
</file>